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ichardroe.AMERICANSIGNAL\AppData\Local\Microsoft\Windows\INetCache\Content.Outlook\N2MAH8AG\"/>
    </mc:Choice>
  </mc:AlternateContent>
  <xr:revisionPtr revIDLastSave="0" documentId="8_{85A16281-1A39-465D-A7F4-EB9102C05B3F}" xr6:coauthVersionLast="45" xr6:coauthVersionMax="45" xr10:uidLastSave="{00000000-0000-0000-0000-000000000000}"/>
  <bookViews>
    <workbookView xWindow="-120" yWindow="-120" windowWidth="37680" windowHeight="24600" tabRatio="939" xr2:uid="{00000000-000D-0000-FFFF-FFFF00000000}"/>
  </bookViews>
  <sheets>
    <sheet name="Program Purpose and Definitions" sheetId="7" r:id="rId1"/>
    <sheet name="PPP Calculator Non-Seasonal" sheetId="3" r:id="rId2"/>
    <sheet name="Payroll Example Non-Seasonal" sheetId="17" r:id="rId3"/>
    <sheet name="TEST non seasonal OLD" sheetId="5" state="hidden" r:id="rId4"/>
    <sheet name="PPP Calculator Seasonal" sheetId="6" r:id="rId5"/>
    <sheet name="Payroll Example Seasonal" sheetId="18" r:id="rId6"/>
    <sheet name=" Test Seasonal OLD" sheetId="8" state="hidden" r:id="rId7"/>
    <sheet name="Sheet1 (2)" sheetId="4" state="hidden" r:id="rId8"/>
  </sheets>
  <externalReferences>
    <externalReference r:id="rId9"/>
    <externalReference r:id="rId10"/>
    <externalReference r:id="rId11"/>
  </externalReferences>
  <definedNames>
    <definedName name="__FDS_UNIQUE_RANGE_ID_GENERATOR_COUNTER" hidden="1">1</definedName>
    <definedName name="_1__FDSAUDITLINK__" hidden="1">{"fdsup://directions/FAT Viewer?action=UPDATE&amp;creator=factset&amp;DYN_ARGS=TRUE&amp;DOC_NAME=FAT:FQL_AUDITING_CLIENT_TEMPLATE.FAT&amp;display_string=Audit&amp;VAR:KEY=PODMHKLGJO&amp;VAR:QUERY=RkZfQlBTKEFOTiwwLCwsLFVTRCk=&amp;WINDOW=FIRST_POPUP&amp;HEIGHT=450&amp;WIDTH=450&amp;START_MAXIMIZED=","FALSE&amp;VAR:CALENDAR=US&amp;VAR:SYMBOL=ITRK&amp;VAR:INDEX=0"}</definedName>
    <definedName name="_Key1" localSheetId="2" hidden="1">#REF!</definedName>
    <definedName name="_Key1" localSheetId="5" hidden="1">#REF!</definedName>
    <definedName name="_Key1" hidden="1">#REF!</definedName>
    <definedName name="_Order1" hidden="1">255</definedName>
    <definedName name="_Order2" hidden="1">0</definedName>
    <definedName name="_Regression_Int" hidden="1">1</definedName>
    <definedName name="_Sort" localSheetId="2" hidden="1">#REF!</definedName>
    <definedName name="_Sort" localSheetId="5" hidden="1">#REF!</definedName>
    <definedName name="_Sort" hidden="1">#REF!</definedName>
    <definedName name="_Table2_In1" localSheetId="2" hidden="1">#REF!</definedName>
    <definedName name="_Table2_In1" localSheetId="5" hidden="1">#REF!</definedName>
    <definedName name="_Table2_In1" hidden="1">#REF!</definedName>
    <definedName name="_Table2_In2" localSheetId="2" hidden="1">#REF!</definedName>
    <definedName name="_Table2_In2" localSheetId="5" hidden="1">#REF!</definedName>
    <definedName name="_Table2_In2" hidden="1">#REF!</definedName>
    <definedName name="_Table2_Out" localSheetId="2" hidden="1">#REF!</definedName>
    <definedName name="_Table2_Out" localSheetId="5" hidden="1">#REF!</definedName>
    <definedName name="_Table2_Out" hidden="1">#REF!</definedName>
    <definedName name="anscount" hidden="1">6</definedName>
    <definedName name="b" hidden="1">{#N/A,#N/A,FALSE,"Balance Sheet"}</definedName>
    <definedName name="Borrower">[1]Inputs!$F$11</definedName>
    <definedName name="CCI" hidden="1">{"P&amp;L Mo",#N/A,TRUE,"P&amp;L mo";"CF Mo",#N/A,TRUE,"FCashflow";"BS Mo",#N/A,TRUE,"BS";"CapEx Mo",#N/A,TRUE,"CapEx";"HC Mo",#N/A,TRUE,"Headcount";"KPI Mo",#N/A,TRUE,"KPI"}</definedName>
    <definedName name="CIQWBGuid" hidden="1">"f124878c-1707-48bb-96af-5ac1d6ea7c5e"</definedName>
    <definedName name="circ">[1]Inputs!$H$7</definedName>
    <definedName name="Date">'[1]DCF Valuation'!$X$1</definedName>
    <definedName name="ECFR" localSheetId="2">[2]Cover!#REF!</definedName>
    <definedName name="ECFR" localSheetId="5">[2]Cover!#REF!</definedName>
    <definedName name="ECFR">[2]Cover!#REF!</definedName>
    <definedName name="FDS" hidden="1">{"bs",#N/A,FALSE,"SCF"}</definedName>
    <definedName name="g" hidden="1">{#N/A,#N/A,TRUE,"Input prnt";#N/A,#N/A,TRUE,"P&amp;L BusPl";"CF BusPlan",#N/A,TRUE,"FCashflow";"BS short",#N/A,TRUE,"BS Qu";#N/A,#N/A,TRUE,"BusPlan Info"}</definedName>
    <definedName name="h" hidden="1">{#N/A,#N/A,FALSE,"Income Statement"}</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"I:\My Documents\Rental\Rates\MyHTML.htm"</definedName>
    <definedName name="HTML_Title" hidden="1">"Total North America"</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FFO_REUT" hidden="1">"c3843"</definedName>
    <definedName name="IQ_EST_ACT_FFO_SHARE_SHARE_REUT" hidden="1">"c3843"</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BV_DIFF_REUT" hidden="1">"c5433"</definedName>
    <definedName name="IQ_EST_BV_SURPRISE_PERCENT_REUT" hidden="1">"c5434"</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DIFF_REUT" hidden="1">"c3890"</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HARE_SHARE_DIFF_REUT" hidden="1">"c3890"</definedName>
    <definedName name="IQ_EST_FFO_SHARE_SHARE_SURPRISE_PERCENT_REUT" hidden="1">"c3891"</definedName>
    <definedName name="IQ_EST_FFO_SURPRISE_PERCENT" hidden="1">"c1870"</definedName>
    <definedName name="IQ_EST_FFO_SURPRISE_PERCENT_REUT" hidden="1">"c3891"</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BUY_REUT" hidden="1">"c3869"</definedName>
    <definedName name="IQ_EST_NUM_HOLD" hidden="1">"c1761"</definedName>
    <definedName name="IQ_EST_NUM_HOLD_REUT" hidden="1">"c3871"</definedName>
    <definedName name="IQ_EST_NUM_NO_OPINION" hidden="1">"c1758"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EST_REUT" hidden="1">"c3837"</definedName>
    <definedName name="IQ_FFO_HIGH_EST" hidden="1">"c419"</definedName>
    <definedName name="IQ_FFO_HIGH_EST_REUT" hidden="1">"c3839"</definedName>
    <definedName name="IQ_FFO_LOW_EST" hidden="1">"c420"</definedName>
    <definedName name="IQ_FFO_LOW_EST_REUT" hidden="1">"c3840"</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SHARE_EST_REUT" hidden="1">"c3837"</definedName>
    <definedName name="IQ_FFO_SHARE_SHARE_HIGH_EST_REUT" hidden="1">"c3839"</definedName>
    <definedName name="IQ_FFO_SHARE_SHARE_LOW_EST_REUT" hidden="1">"c3840"</definedName>
    <definedName name="IQ_FFO_SHARE_SHARE_MEDIAN_EST_REUT" hidden="1">"c3838"</definedName>
    <definedName name="IQ_FFO_SHARE_SHARE_NUM_EST_REUT" hidden="1">"c3841"</definedName>
    <definedName name="IQ_FFO_SHARE_SHARE_STDDEV_EST_REUT" hidden="1">"c3842"</definedName>
    <definedName name="IQ_FFO_STDDEV_EST" hidden="1">"c422"</definedName>
    <definedName name="IQ_FFO_STDDEV_EST_REUT" hidden="1">"c3842"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42038.7749884259</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39342.4701273148</definedName>
    <definedName name="IQ_REVOLVING_SECURED_1_4_NON_ACCRUAL_FFIEC" hidden="1">"c13314"</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_LEASES_NON_ACCRUAL_FFIEC" hidden="1">"c13757"</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CompsPublicC5" localSheetId="2" hidden="1">#REF!</definedName>
    <definedName name="IQRCompsPublicC5" localSheetId="5" hidden="1">#REF!</definedName>
    <definedName name="IQRCompsPublicC5" hidden="1">#REF!</definedName>
    <definedName name="IQRCompsPublicC6" localSheetId="2" hidden="1">#REF!</definedName>
    <definedName name="IQRCompsPublicC6" localSheetId="5" hidden="1">#REF!</definedName>
    <definedName name="IQRCompsPublicC6" hidden="1">#REF!</definedName>
    <definedName name="IQRCompsPublicC7" localSheetId="2" hidden="1">#REF!</definedName>
    <definedName name="IQRCompsPublicC7" localSheetId="5" hidden="1">#REF!</definedName>
    <definedName name="IQRCompsPublicC7" hidden="1">#REF!</definedName>
    <definedName name="IQRCompsPublicC8" localSheetId="2" hidden="1">#REF!</definedName>
    <definedName name="IQRCompsPublicC8" localSheetId="5" hidden="1">#REF!</definedName>
    <definedName name="IQRCompsPublicC8" hidden="1">#REF!</definedName>
    <definedName name="IQRCompsPublicC9" localSheetId="2" hidden="1">#REF!</definedName>
    <definedName name="IQRCompsPublicC9" localSheetId="5" hidden="1">#REF!</definedName>
    <definedName name="IQRCompsPublicC9" hidden="1">#REF!</definedName>
    <definedName name="IQRSheet6C5" localSheetId="2" hidden="1">#REF!</definedName>
    <definedName name="IQRSheet6C5" localSheetId="5" hidden="1">#REF!</definedName>
    <definedName name="IQRSheet6C5" hidden="1">#REF!</definedName>
    <definedName name="IQRSheet6C6" localSheetId="2" hidden="1">#REF!</definedName>
    <definedName name="IQRSheet6C6" localSheetId="5" hidden="1">#REF!</definedName>
    <definedName name="IQRSheet6C6" hidden="1">#REF!</definedName>
    <definedName name="IQRSheet6C7" localSheetId="2" hidden="1">#REF!</definedName>
    <definedName name="IQRSheet6C7" localSheetId="5" hidden="1">#REF!</definedName>
    <definedName name="IQRSheet6C7" hidden="1">#REF!</definedName>
    <definedName name="IQRSheet6C8" localSheetId="2" hidden="1">#REF!</definedName>
    <definedName name="IQRSheet6C8" localSheetId="5" hidden="1">#REF!</definedName>
    <definedName name="IQRSheet6C8" hidden="1">#REF!</definedName>
    <definedName name="IQRSheet6C9" localSheetId="2" hidden="1">#REF!</definedName>
    <definedName name="IQRSheet6C9" localSheetId="5" hidden="1">#REF!</definedName>
    <definedName name="IQRSheet6C9" hidden="1">#REF!</definedName>
    <definedName name="irate">[1]Assumptions!$G$14</definedName>
    <definedName name="ITW" hidden="1">{"bs",#N/A,FALSE,"SCF"}</definedName>
    <definedName name="j" hidden="1">{#N/A,#N/A,FALSE,"Memo P&amp;L"}</definedName>
    <definedName name="k" hidden="1">{#N/A,#N/A,FALSE,"Memo Expl"}</definedName>
    <definedName name="limcount" hidden="1">2</definedName>
    <definedName name="LTM">[1]Inputs!$F$15</definedName>
    <definedName name="m" hidden="1">{#N/A,#N/A,FALSE,"Cash Flow"}</definedName>
    <definedName name="n" hidden="1">{#N/A,#N/A,TRUE,"BusPlan Indx";#N/A,#N/A,TRUE,"P&amp;L BusPl";"CF BusPlan",#N/A,TRUE,"FCashflow";"BS QU&amp;Yr Overview",#N/A,TRUE,"BS";"CapEx Yearly",#N/A,TRUE,"CapEx";#N/A,#N/A,TRUE,"BusPlan Info"}</definedName>
    <definedName name="NewLoanLookup">'[3]Data Validation'!$A$54:$B$59</definedName>
    <definedName name="_xlnm.Print_Area" localSheetId="5">'Payroll Example Seasonal'!$A$1:$M$38</definedName>
    <definedName name="_xlnm.Print_Area" localSheetId="4">'PPP Calculator Seasonal'!$A$1:$M$38</definedName>
    <definedName name="_xlnm.Print_Area" localSheetId="0">'Program Purpose and Definitions'!$B$1:$S$42</definedName>
    <definedName name="ratio_currency">'[1]Extended Ratio Analysis'!$AV$284</definedName>
    <definedName name="sencount" hidden="1">2</definedName>
    <definedName name="STRADA" hidden="1">{"'Printed'!$A$1:$Z$48","'Printed'!$A$1"}</definedName>
    <definedName name="ticker">[1]Inputs!$F$12</definedName>
    <definedName name="TODAY">[1]Inputs!$F$7</definedName>
    <definedName name="v" hidden="1">{"Tot - no%",#N/A,TRUE,"Total Expenses-s";"COGS - no %",#N/A,TRUE,"COGS-s";"OpEx - no %",#N/A,TRUE,"OpEx-s";"Educ - no %",#N/A,TRUE,"Education-s";"SA no %",#N/A,TRUE,"G&amp;A-s";"SA no %",#N/A,TRUE,"Edu SA";"DVM no %",#N/A,TRUE,"Edu DVM";"DGD no %",#N/A,TRUE,"Edu DGD";"Edu Adm no %",#N/A,TRUE,"Edu Admin";"Admiss no %",#N/A,TRUE,"Admiss";"Place SA no %",#N/A,TRUE,"Placem SA";"Place DVM no %",#N/A,TRUE,"Placem DVM";"Mktg no %",#N/A,TRUE,"Mktg";"Oper no %'",#N/A,TRUE,"Oper";"Libr no %",#N/A,TRUE,"Library";"FinAid no %",#N/A,TRUE,"Fin Aid";"Fin no %",#N/A,TRUE,"Finance";"Techno no %",#N/A,TRUE,"Techn";"Lofts no %",#N/A,TRUE,"Lofts";"IS no %",#N/A,TRUE,"IT";"Corp no %",#N/A,TRUE,"Corp";"HR no %",#N/A,TRUE,"HR";"ArtRel",#N/A,TRUE,"ArtistRel";"General",#N/A,TRUE,"General";"Orient",#N/A,TRUE,"Orient";"Grad",#N/A,TRUE,"Gradu"}</definedName>
    <definedName name="wrn.18._.months._.FC." hidden="1">{"P&amp;L 18 months",#N/A,TRUE,"P&amp;L";"HC 18 months",#N/A,TRUE,"HC calculation";"CF 18 months",#N/A,TRUE,"FCashflow";"BS 18 months",#N/A,TRUE,"BS";"CapEx 18 months",#N/A,TRUE,"CapEx"}</definedName>
    <definedName name="wrn.All." hidden="1">{#N/A,#N/A,FALSE,"Memo P&amp;L";#N/A,#N/A,FALSE,"Memo Expl";#N/A,#N/A,FALSE,"Income Statement";#N/A,#N/A,FALSE,"Balance Sheet";#N/A,#N/A,FALSE,"Cash Flow";#N/A,#N/A,FALSE,"Student Statistics";#N/A,#N/A,FALSE,"student seats 1";#N/A,#N/A,FALSE,"Student Seats"}</definedName>
    <definedName name="wrn.All._.no._.percent." hidden="1">{"Tot - no%",#N/A,TRUE,"Total Expenses-s";"COGS - no %",#N/A,TRUE,"COGS-s";"OpEx - no %",#N/A,TRUE,"OpEx-s";"Educ - no %",#N/A,TRUE,"Education-s";"SA no %",#N/A,TRUE,"G&amp;A-s";"SA no %",#N/A,TRUE,"Edu SA";"DVM no %",#N/A,TRUE,"Edu DVM";"DGD no %",#N/A,TRUE,"Edu DGD";"Edu Adm no %",#N/A,TRUE,"Edu Admin";"Admiss no %",#N/A,TRUE,"Admiss";"Place SA no %",#N/A,TRUE,"Placem SA";"Place DVM no %",#N/A,TRUE,"Placem DVM";"Mktg no %",#N/A,TRUE,"Mktg";"Oper no %'",#N/A,TRUE,"Oper";"Libr no %",#N/A,TRUE,"Library";"FinAid no %",#N/A,TRUE,"Fin Aid";"Fin no %",#N/A,TRUE,"Finance";"Techno no %",#N/A,TRUE,"Techn";"Lofts no %",#N/A,TRUE,"Lofts";"IS no %",#N/A,TRUE,"IT";"Corp no %",#N/A,TRUE,"Corp";"HR no %",#N/A,TRUE,"HR";"ArtRel",#N/A,TRUE,"ArtistRel";"General",#N/A,TRUE,"General";"Orient",#N/A,TRUE,"Orient";"Grad",#N/A,TRUE,"Gradu"}</definedName>
    <definedName name="wrn.balance._.sheet." hidden="1">{"bs",#N/A,FALSE,"SCF"}</definedName>
    <definedName name="wrn.BusPlan." hidden="1">{#N/A,#N/A,TRUE,"BusPlan Indx";#N/A,#N/A,TRUE,"P&amp;L BusPl";"CF BusPlan",#N/A,TRUE,"FCashflow";"BS QU&amp;Yr Overview",#N/A,TRUE,"BS";"CapEx Yearly",#N/A,TRUE,"CapEx";#N/A,#N/A,TRUE,"BusPlan Info"}</definedName>
    <definedName name="wrn.Cash._.Flow." hidden="1">{#N/A,#N/A,FALSE,"Cash Flow"}</definedName>
    <definedName name="wrn.Details." hidden="1">{#N/A,#N/A,TRUE,"Assumptions";"Input short",#N/A,TRUE,"Input";#N/A,#N/A,TRUE,"FC vs Act";"CapEx-Qu",#N/A,TRUE,"CapEx";#N/A,#N/A,TRUE,"HC Detail";"HCcalc-Qu",#N/A,TRUE,"HC calculation";#N/A,#N/A,TRUE,"Project Details";#N/A,#N/A,TRUE,"P&amp;L Qu with Actuals";#N/A,#N/A,TRUE,"FCashflow";#N/A,#N/A,TRUE,"BS Qu"}</definedName>
    <definedName name="wrn.exhibits." hidden="1">{#N/A,#N/A,FALSE,"Base";#N/A,#N/A,FALSE,"TAC";#N/A,#N/A,FALSE,"TDC";#N/A,#N/A,FALSE,"Base (2)";#N/A,#N/A,FALSE,"T-Bonus";#N/A,#N/A,FALSE,"T-Bonus (2)"}</definedName>
    <definedName name="wrn.Financial._.Memo._.Explained." hidden="1">{#N/A,#N/A,FALSE,"Memo Expl"}</definedName>
    <definedName name="wrn.Financial._.Memo._.PL." hidden="1">{#N/A,#N/A,FALSE,"Memo P&amp;L"}</definedName>
    <definedName name="wrn.Income._.Statement." hidden="1">{#N/A,#N/A,FALSE,"Income Statement"}</definedName>
    <definedName name="wrn.InternalPlan." hidden="1">{#N/A,#N/A,TRUE,"Input prnt";#N/A,#N/A,TRUE,"P&amp;L BusPl";"CF BusPlan",#N/A,TRUE,"FCashflow";"BS short",#N/A,TRUE,"BS Qu";#N/A,#N/A,TRUE,"BusPlan Info"}</definedName>
    <definedName name="wrn.Overview." hidden="1">{"Input short",#N/A,TRUE,"Input";"CapTable normal",#N/A,TRUE,"Cap Table";"P&amp;L Yrly normal",#N/A,TRUE,"P&amp;L Yrly";"CF short",#N/A,TRUE,"FCashflow";"BS short",#N/A,TRUE,"BS Qu"}</definedName>
    <definedName name="wrn.Overview._.12._.months." hidden="1">{"P&amp;L Mo",#N/A,TRUE,"P&amp;L mo";"CF Mo",#N/A,TRUE,"FCashflow";"BS Mo",#N/A,TRUE,"BS";"CapEx Mo",#N/A,TRUE,"CapEx";"HC Mo",#N/A,TRUE,"Headcount";"KPI Mo",#N/A,TRUE,"KPI"}</definedName>
    <definedName name="wrn.Overview._.12._.months1" hidden="1">{"P&amp;L Mo",#N/A,TRUE,"P&amp;L mo";"CF Mo",#N/A,TRUE,"FCashflow";"BS Mo",#N/A,TRUE,"BS";"CapEx Mo",#N/A,TRUE,"CapEx";"HC Mo",#N/A,TRUE,"Headcount";"KPI Mo",#N/A,TRUE,"KPI"}</definedName>
    <definedName name="wrn.Overview._.14._.Quarters." hidden="1">{"P&amp;L Qu",#N/A,TRUE,"P&amp;LQu&amp;Yr";"CF Qu",#N/A,TRUE,"FCashflow";"BS Qu",#N/A,TRUE,"BS";"CapEx Qu",#N/A,TRUE,"CapEx";"HC Qu",#N/A,TRUE,"Headcount";"KPI Qu",#N/A,TRUE,"KPI"}</definedName>
    <definedName name="wrn.Overview._.5._.Years." hidden="1">{"P&amp;L Yr",#N/A,TRUE,"P&amp;LQu&amp;Yr";"CF Yr",#N/A,TRUE,"FCashflow";"BS Yr",#N/A,TRUE,"BS";"CapEx Yr",#N/A,TRUE,"CapEx";"HC Yr",#N/A,TRUE,"Headcount";"KPI Yr",#N/A,TRUE,"KPI"}</definedName>
    <definedName name="wrn.Overview1" hidden="1">{"Input short",#N/A,TRUE,"Input";"CapTable normal",#N/A,TRUE,"Cap Table";"P&amp;L Yrly normal",#N/A,TRUE,"P&amp;L Yrly";"CF short",#N/A,TRUE,"FCashflow";"BS short",#N/A,TRUE,"BS Qu"}</definedName>
    <definedName name="wrn.PRINT2." hidden="1">{"PAGE1",#N/A,FALSE,"ADJMODL";"PAGE2",#N/A,FALSE,"ADJMODL";"PAGE3",#N/A,FALSE,"ADJMODL";"PAGE4",#N/A,FALSE,"ADJMODL";"PAGE5",#N/A,FALSE,"ADJMODL";"PAGE6",#N/A,FALSE,"ADJMODL";"PAGE7",#N/A,FALSE,"ADJMODL";"PAGE8",#N/A,FALSE,"ADJMODL"}</definedName>
    <definedName name="wrn.Student._.Seats._.1." hidden="1">{#N/A,#N/A,FALSE,"student seats 1"}</definedName>
    <definedName name="wrn.Student._.Statistics." hidden="1">{#N/A,#N/A,FALSE,"Student Statistics"}</definedName>
    <definedName name="z" hidden="1">{#N/A,#N/A,FALSE,"Memo P&amp;L";#N/A,#N/A,FALSE,"Memo Expl";#N/A,#N/A,FALSE,"Income Statement";#N/A,#N/A,FALSE,"Balance Sheet";#N/A,#N/A,FALSE,"Cash Flow";#N/A,#N/A,FALSE,"Student Statistics";#N/A,#N/A,FALSE,"student seats 1";#N/A,#N/A,FALSE,"Student Seats"}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0" i="18" l="1"/>
  <c r="L20" i="18"/>
  <c r="K20" i="18"/>
  <c r="J20" i="18"/>
  <c r="I20" i="18"/>
  <c r="H20" i="18"/>
  <c r="G20" i="18"/>
  <c r="F20" i="18"/>
  <c r="E20" i="18"/>
  <c r="D20" i="18"/>
  <c r="C20" i="18"/>
  <c r="B20" i="18"/>
  <c r="M15" i="18"/>
  <c r="L15" i="18"/>
  <c r="K15" i="18"/>
  <c r="J15" i="18"/>
  <c r="I15" i="18"/>
  <c r="H15" i="18"/>
  <c r="G15" i="18"/>
  <c r="F15" i="18"/>
  <c r="E15" i="18"/>
  <c r="D15" i="18"/>
  <c r="C15" i="18"/>
  <c r="B15" i="18"/>
  <c r="M20" i="17"/>
  <c r="L20" i="17"/>
  <c r="K20" i="17"/>
  <c r="J20" i="17"/>
  <c r="I20" i="17"/>
  <c r="H20" i="17"/>
  <c r="G20" i="17"/>
  <c r="F20" i="17"/>
  <c r="E20" i="17"/>
  <c r="D20" i="17"/>
  <c r="C20" i="17"/>
  <c r="B20" i="17"/>
  <c r="M15" i="17"/>
  <c r="M22" i="17" s="1"/>
  <c r="L15" i="17"/>
  <c r="L22" i="17" s="1"/>
  <c r="K15" i="17"/>
  <c r="J15" i="17"/>
  <c r="I15" i="17"/>
  <c r="H15" i="17"/>
  <c r="G15" i="17"/>
  <c r="G22" i="17" s="1"/>
  <c r="F15" i="17"/>
  <c r="F22" i="17" s="1"/>
  <c r="E15" i="17"/>
  <c r="E22" i="17" s="1"/>
  <c r="D15" i="17"/>
  <c r="D22" i="17" s="1"/>
  <c r="C15" i="17"/>
  <c r="B15" i="17"/>
  <c r="H22" i="17" l="1"/>
  <c r="I22" i="17"/>
  <c r="B22" i="17"/>
  <c r="J22" i="17"/>
  <c r="C22" i="17"/>
  <c r="B24" i="17" s="1"/>
  <c r="B28" i="17" s="1"/>
  <c r="B30" i="17" s="1"/>
  <c r="B34" i="17" s="1"/>
  <c r="K22" i="17"/>
  <c r="C22" i="18"/>
  <c r="G22" i="18"/>
  <c r="K22" i="18"/>
  <c r="H22" i="18"/>
  <c r="D22" i="18"/>
  <c r="L22" i="18"/>
  <c r="E22" i="18"/>
  <c r="I22" i="18"/>
  <c r="B22" i="18"/>
  <c r="F22" i="18"/>
  <c r="J22" i="18"/>
  <c r="M22" i="18"/>
  <c r="B24" i="18" l="1"/>
  <c r="B28" i="18" s="1"/>
  <c r="B30" i="18" s="1"/>
  <c r="B32" i="18" s="1"/>
  <c r="B36" i="18" s="1"/>
  <c r="G86" i="8" l="1"/>
  <c r="I86" i="8" s="1"/>
  <c r="G85" i="8"/>
  <c r="I85" i="8" s="1"/>
  <c r="G84" i="8"/>
  <c r="I84" i="8" s="1"/>
  <c r="G83" i="8"/>
  <c r="H83" i="8" s="1"/>
  <c r="B75" i="8"/>
  <c r="B63" i="8"/>
  <c r="B79" i="8" s="1"/>
  <c r="B47" i="8"/>
  <c r="M24" i="8"/>
  <c r="L24" i="8"/>
  <c r="K24" i="8"/>
  <c r="J24" i="8"/>
  <c r="I24" i="8"/>
  <c r="H24" i="8"/>
  <c r="G24" i="8"/>
  <c r="F24" i="8"/>
  <c r="E24" i="8"/>
  <c r="D24" i="8"/>
  <c r="C24" i="8"/>
  <c r="B24" i="8"/>
  <c r="M19" i="8"/>
  <c r="M26" i="8" s="1"/>
  <c r="L19" i="8"/>
  <c r="K19" i="8"/>
  <c r="J19" i="8"/>
  <c r="I19" i="8"/>
  <c r="H19" i="8"/>
  <c r="H26" i="8" s="1"/>
  <c r="G19" i="8"/>
  <c r="G26" i="8" s="1"/>
  <c r="F19" i="8"/>
  <c r="F26" i="8" s="1"/>
  <c r="E19" i="8"/>
  <c r="E26" i="8" s="1"/>
  <c r="D19" i="8"/>
  <c r="C19" i="8"/>
  <c r="B19" i="8"/>
  <c r="I26" i="8" l="1"/>
  <c r="B26" i="8"/>
  <c r="J26" i="8"/>
  <c r="H86" i="8"/>
  <c r="C26" i="8"/>
  <c r="B28" i="8" s="1"/>
  <c r="B32" i="8" s="1"/>
  <c r="B34" i="8" s="1"/>
  <c r="B38" i="8" s="1"/>
  <c r="K26" i="8"/>
  <c r="I83" i="8"/>
  <c r="B88" i="8" s="1"/>
  <c r="B93" i="8" s="1"/>
  <c r="D26" i="8"/>
  <c r="L26" i="8"/>
  <c r="H85" i="8"/>
  <c r="H84" i="8"/>
  <c r="B95" i="8" l="1"/>
  <c r="M20" i="6" l="1"/>
  <c r="L20" i="6"/>
  <c r="K20" i="6"/>
  <c r="J20" i="6"/>
  <c r="I20" i="6"/>
  <c r="H20" i="6"/>
  <c r="G20" i="6"/>
  <c r="F20" i="6"/>
  <c r="E20" i="6"/>
  <c r="D20" i="6"/>
  <c r="C20" i="6"/>
  <c r="B20" i="6"/>
  <c r="M15" i="6"/>
  <c r="M22" i="6" s="1"/>
  <c r="L15" i="6"/>
  <c r="K15" i="6"/>
  <c r="K22" i="6" s="1"/>
  <c r="J15" i="6"/>
  <c r="J22" i="6" s="1"/>
  <c r="I15" i="6"/>
  <c r="H15" i="6"/>
  <c r="G15" i="6"/>
  <c r="F15" i="6"/>
  <c r="E15" i="6"/>
  <c r="E22" i="6" s="1"/>
  <c r="D15" i="6"/>
  <c r="C15" i="6"/>
  <c r="C22" i="6" s="1"/>
  <c r="B15" i="6"/>
  <c r="B22" i="6" s="1"/>
  <c r="F22" i="6" l="1"/>
  <c r="G22" i="6"/>
  <c r="H22" i="6"/>
  <c r="I22" i="6"/>
  <c r="D22" i="6"/>
  <c r="L22" i="6"/>
  <c r="B20" i="3"/>
  <c r="C20" i="3"/>
  <c r="I94" i="5"/>
  <c r="G94" i="5"/>
  <c r="H94" i="5" s="1"/>
  <c r="G93" i="5"/>
  <c r="H93" i="5" s="1"/>
  <c r="G92" i="5"/>
  <c r="I92" i="5" s="1"/>
  <c r="G91" i="5"/>
  <c r="I91" i="5" s="1"/>
  <c r="B87" i="5"/>
  <c r="B79" i="5"/>
  <c r="B77" i="5"/>
  <c r="B65" i="5"/>
  <c r="B47" i="5"/>
  <c r="M24" i="5"/>
  <c r="L24" i="5"/>
  <c r="K24" i="5"/>
  <c r="J24" i="5"/>
  <c r="I24" i="5"/>
  <c r="H24" i="5"/>
  <c r="G24" i="5"/>
  <c r="F24" i="5"/>
  <c r="E24" i="5"/>
  <c r="D24" i="5"/>
  <c r="C24" i="5"/>
  <c r="B24" i="5"/>
  <c r="M19" i="5"/>
  <c r="M26" i="5" s="1"/>
  <c r="L19" i="5"/>
  <c r="L26" i="5" s="1"/>
  <c r="K19" i="5"/>
  <c r="J19" i="5"/>
  <c r="I19" i="5"/>
  <c r="H19" i="5"/>
  <c r="G19" i="5"/>
  <c r="G26" i="5" s="1"/>
  <c r="F19" i="5"/>
  <c r="F26" i="5" s="1"/>
  <c r="E19" i="5"/>
  <c r="E26" i="5" s="1"/>
  <c r="D19" i="5"/>
  <c r="D26" i="5" s="1"/>
  <c r="C19" i="5"/>
  <c r="B19" i="5"/>
  <c r="G106" i="4"/>
  <c r="H106" i="4" s="1"/>
  <c r="G105" i="4"/>
  <c r="I105" i="4" s="1"/>
  <c r="G104" i="4"/>
  <c r="I104" i="4" s="1"/>
  <c r="G103" i="4"/>
  <c r="I103" i="4" s="1"/>
  <c r="B99" i="4"/>
  <c r="B91" i="4"/>
  <c r="B89" i="4"/>
  <c r="B77" i="4"/>
  <c r="B64" i="4"/>
  <c r="B47" i="4"/>
  <c r="M24" i="4"/>
  <c r="L24" i="4"/>
  <c r="K24" i="4"/>
  <c r="J24" i="4"/>
  <c r="I24" i="4"/>
  <c r="H24" i="4"/>
  <c r="G24" i="4"/>
  <c r="F24" i="4"/>
  <c r="E24" i="4"/>
  <c r="D24" i="4"/>
  <c r="C24" i="4"/>
  <c r="B24" i="4"/>
  <c r="M19" i="4"/>
  <c r="L19" i="4"/>
  <c r="L26" i="4" s="1"/>
  <c r="K19" i="4"/>
  <c r="K26" i="4" s="1"/>
  <c r="J19" i="4"/>
  <c r="J26" i="4" s="1"/>
  <c r="I19" i="4"/>
  <c r="I26" i="4" s="1"/>
  <c r="H19" i="4"/>
  <c r="G19" i="4"/>
  <c r="F19" i="4"/>
  <c r="E19" i="4"/>
  <c r="D19" i="4"/>
  <c r="D26" i="4" s="1"/>
  <c r="C19" i="4"/>
  <c r="C26" i="4" s="1"/>
  <c r="B19" i="4"/>
  <c r="B26" i="4" s="1"/>
  <c r="M20" i="3"/>
  <c r="L20" i="3"/>
  <c r="K20" i="3"/>
  <c r="J20" i="3"/>
  <c r="I20" i="3"/>
  <c r="H20" i="3"/>
  <c r="G20" i="3"/>
  <c r="F20" i="3"/>
  <c r="E20" i="3"/>
  <c r="D20" i="3"/>
  <c r="M15" i="3"/>
  <c r="L15" i="3"/>
  <c r="K15" i="3"/>
  <c r="J15" i="3"/>
  <c r="I15" i="3"/>
  <c r="H15" i="3"/>
  <c r="G15" i="3"/>
  <c r="F15" i="3"/>
  <c r="E15" i="3"/>
  <c r="D15" i="3"/>
  <c r="C15" i="3"/>
  <c r="B15" i="3"/>
  <c r="H105" i="4" l="1"/>
  <c r="F26" i="4"/>
  <c r="I106" i="4"/>
  <c r="I26" i="5"/>
  <c r="B26" i="5"/>
  <c r="J26" i="5"/>
  <c r="E26" i="4"/>
  <c r="B28" i="4" s="1"/>
  <c r="B32" i="4" s="1"/>
  <c r="B34" i="4" s="1"/>
  <c r="B38" i="4" s="1"/>
  <c r="M26" i="4"/>
  <c r="H26" i="5"/>
  <c r="G26" i="4"/>
  <c r="H26" i="4"/>
  <c r="B108" i="4"/>
  <c r="B113" i="4" s="1"/>
  <c r="C26" i="5"/>
  <c r="K26" i="5"/>
  <c r="B24" i="6"/>
  <c r="B28" i="6" s="1"/>
  <c r="B30" i="6" s="1"/>
  <c r="B32" i="6" s="1"/>
  <c r="B36" i="6" s="1"/>
  <c r="B22" i="3"/>
  <c r="F22" i="3"/>
  <c r="J22" i="3"/>
  <c r="C22" i="3"/>
  <c r="G22" i="3"/>
  <c r="K22" i="3"/>
  <c r="I93" i="5"/>
  <c r="B96" i="5" s="1"/>
  <c r="B100" i="5" s="1"/>
  <c r="D22" i="3"/>
  <c r="H22" i="3"/>
  <c r="L22" i="3"/>
  <c r="E22" i="3"/>
  <c r="I22" i="3"/>
  <c r="M22" i="3"/>
  <c r="B28" i="5"/>
  <c r="B32" i="5" s="1"/>
  <c r="B34" i="5" s="1"/>
  <c r="B38" i="5" s="1"/>
  <c r="H92" i="5"/>
  <c r="H91" i="5"/>
  <c r="H104" i="4"/>
  <c r="H103" i="4"/>
  <c r="B115" i="4" l="1"/>
  <c r="B24" i="3"/>
  <c r="B28" i="3" s="1"/>
  <c r="B30" i="3" s="1"/>
  <c r="B34" i="3" s="1"/>
  <c r="B102" i="5"/>
</calcChain>
</file>

<file path=xl/sharedStrings.xml><?xml version="1.0" encoding="utf-8"?>
<sst xmlns="http://schemas.openxmlformats.org/spreadsheetml/2006/main" count="448" uniqueCount="139">
  <si>
    <t>Month</t>
  </si>
  <si>
    <t>February 2020</t>
  </si>
  <si>
    <t>January 2020</t>
  </si>
  <si>
    <t>December 2019</t>
  </si>
  <si>
    <t>November 2019</t>
  </si>
  <si>
    <t>October 2019</t>
  </si>
  <si>
    <t>September 2019</t>
  </si>
  <si>
    <t>August 2019</t>
  </si>
  <si>
    <t>July 2019</t>
  </si>
  <si>
    <t>June 2019</t>
  </si>
  <si>
    <t>May 2019</t>
  </si>
  <si>
    <t>April 2019</t>
  </si>
  <si>
    <t>Coronavirus Aid, Relief, and Economic Security Act “CARES Act"</t>
  </si>
  <si>
    <t>Average Payroll Calculation Worksheet</t>
  </si>
  <si>
    <t>March 2020</t>
  </si>
  <si>
    <t>Total Payroll Expenses</t>
  </si>
  <si>
    <t xml:space="preserve"> + Wages, Commissions &amp; Salary</t>
  </si>
  <si>
    <t xml:space="preserve"> + Cash Tips &amp; Equivalents</t>
  </si>
  <si>
    <t xml:space="preserve"> + Vacation, Parental, Medical / Sick Leave</t>
  </si>
  <si>
    <t xml:space="preserve"> + Healthcare Benefits (Including premiums)</t>
  </si>
  <si>
    <t xml:space="preserve"> + Retirement Benefits</t>
  </si>
  <si>
    <t xml:space="preserve"> + State &amp; Local Taxes Assessed</t>
  </si>
  <si>
    <t xml:space="preserve"> - Payroll Taxes</t>
  </si>
  <si>
    <t xml:space="preserve"> - FCCRA Qualified Sick Leave </t>
  </si>
  <si>
    <t>Payroll Expenditures</t>
  </si>
  <si>
    <t>Adjustments for Disallowed Expenses</t>
  </si>
  <si>
    <t xml:space="preserve">Total Adjustments </t>
  </si>
  <si>
    <t xml:space="preserve"> - Compensation To Employees Outside the US</t>
  </si>
  <si>
    <t>Total Adjusted Payroll Expenses</t>
  </si>
  <si>
    <t>TTM Adjusted Payroll Expenses</t>
  </si>
  <si>
    <t>Compensation &gt; $100,000</t>
  </si>
  <si>
    <t>Applicable Total Monthly Payroll</t>
  </si>
  <si>
    <t>Average Monthly Payroll</t>
  </si>
  <si>
    <t>Loan Multiplier</t>
  </si>
  <si>
    <t xml:space="preserve">Loan Amount </t>
  </si>
  <si>
    <t>Description</t>
  </si>
  <si>
    <t xml:space="preserve">Payroll Costs </t>
  </si>
  <si>
    <t>Mortgage interest</t>
  </si>
  <si>
    <t>Rent Obligations</t>
  </si>
  <si>
    <t>Utility Payments</t>
  </si>
  <si>
    <t>Estimated Max Loan Forgiveness Amount</t>
  </si>
  <si>
    <t>Step 1:</t>
  </si>
  <si>
    <t xml:space="preserve">Enter your Payroll Costs into the yellow cells below. These values will automatically populate the Total Monthly Payroll costs. </t>
  </si>
  <si>
    <t>Remember, the maximum allowed loan is limited to $10,000,000.</t>
  </si>
  <si>
    <t>Step 2: Estimated Loan Forgiveness</t>
  </si>
  <si>
    <t>For each category, enter the amount that is expected to be incurred over the 8-week period after receiving the loan.</t>
  </si>
  <si>
    <t>Estimated Costs Over
8-week Period</t>
  </si>
  <si>
    <t>Option A) The average number of full time equivalent employees per month employed from February 15, 2019 through June 30, 2019, or</t>
  </si>
  <si>
    <t>Option B) The average number of full time equivalent employees per month employed from January 1, 2020 through February 29, 2020.</t>
  </si>
  <si>
    <t>*If the business is seasonal, the business is required to utilized option A.</t>
  </si>
  <si>
    <t>Week after Loan</t>
  </si>
  <si>
    <t>Total FTEs</t>
  </si>
  <si>
    <t>Week 1</t>
  </si>
  <si>
    <t>Week 2</t>
  </si>
  <si>
    <t>Week 3</t>
  </si>
  <si>
    <t>Week 4</t>
  </si>
  <si>
    <t>Week 5</t>
  </si>
  <si>
    <t>Week 6</t>
  </si>
  <si>
    <t>Week 7</t>
  </si>
  <si>
    <t>Week 8</t>
  </si>
  <si>
    <t>Average FTEs for 8-week Period</t>
  </si>
  <si>
    <t>The Maximum Forgiveness will be reduced by the average number of FTE employees per month employed during the 8-week period after loan origination divided by the borrower's choice of two options:*</t>
  </si>
  <si>
    <t>Step 3: Estimated Average number of FTE's during the 8-weeks after loan origination</t>
  </si>
  <si>
    <t>Average FTEs for Option A</t>
  </si>
  <si>
    <t>Average FTEs for Option B</t>
  </si>
  <si>
    <t>Step 4: Calculate average FTEs for Option A &amp; Option B</t>
  </si>
  <si>
    <t>Option A Calculation</t>
  </si>
  <si>
    <t xml:space="preserve">Option B Calculation </t>
  </si>
  <si>
    <t>Step 5: Select Option A Or Option B*</t>
  </si>
  <si>
    <t>Selection</t>
  </si>
  <si>
    <t>Option B</t>
  </si>
  <si>
    <t>Option A</t>
  </si>
  <si>
    <t>Estimated Employee Retention Ratio</t>
  </si>
  <si>
    <t>Step 6: Calculate Estimated Employee Retention Ratio:</t>
  </si>
  <si>
    <t>Employee Name</t>
  </si>
  <si>
    <t>Salary during most recent full quarter</t>
  </si>
  <si>
    <t>Salary during 8-week period</t>
  </si>
  <si>
    <t>$ Reduction</t>
  </si>
  <si>
    <t>% Reduction</t>
  </si>
  <si>
    <t>Amount of Loan Forgiveness Reduction</t>
  </si>
  <si>
    <t>Employee A</t>
  </si>
  <si>
    <t>Employee B</t>
  </si>
  <si>
    <t>Employee C</t>
  </si>
  <si>
    <t>Employee D</t>
  </si>
  <si>
    <t xml:space="preserve">Step 7: Calculate  salary reductions for employees earning annualized salary of less than $100,000 in the most recent full quarter preceeding the 8-week period eligibility. Note, salary reductions greater than 25% will reduce the amount eligible for forgiveness </t>
  </si>
  <si>
    <t>Estimated total amount of reduction in Loan Forgiveness related to Salary / Wage Reduction</t>
  </si>
  <si>
    <t>Step 8: Total Estimated Loan Forgiveness</t>
  </si>
  <si>
    <t>Estimated Total Loan Forgiveness</t>
  </si>
  <si>
    <t>Estimated Remaining Loan Balance Post-Forgiveness</t>
  </si>
  <si>
    <t>Weeks After Loan Closing</t>
  </si>
  <si>
    <t>Week 9</t>
  </si>
  <si>
    <t>Week 10</t>
  </si>
  <si>
    <t>Week 11</t>
  </si>
  <si>
    <t>Week 12</t>
  </si>
  <si>
    <t>Enter your Payroll Costs into the yellow cells below. These values will automatically populate the Total Monthly Payroll costs. Seasonal employers may elect to choose the 12 week period beginng February 15, 2019, or March 1, 2019 through June 30,2019</t>
  </si>
  <si>
    <t xml:space="preserve">The Maximum Forgiveness will be reduced by the average number of FTE employees per month employed during the 8-week period after loan origination divided by the average number of full time equivalent employees per month employed from February 15, 2019 through June 30, 2019. </t>
  </si>
  <si>
    <t>Average Weekly Payroll</t>
  </si>
  <si>
    <t>Applicable Total Weekly Payroll</t>
  </si>
  <si>
    <t>Average Employee Calculation</t>
  </si>
  <si>
    <t>Average FTEs</t>
  </si>
  <si>
    <t>A) Wages, commissions, salary or other similar compensation to an employee or independent contractor,</t>
  </si>
  <si>
    <t>B) Payment of a cash tip or equivalent,</t>
  </si>
  <si>
    <t>C) Payment for vacation, parental, family, medical or sick leave,</t>
  </si>
  <si>
    <t>D) Allowance for dismissal or separation,</t>
  </si>
  <si>
    <t>E) Payment for group health care benefits, including premiums,</t>
  </si>
  <si>
    <t xml:space="preserve">F) Payment of any retirement benefits, and </t>
  </si>
  <si>
    <t>G) Payment of state or local tax assessed on the compensation of employees.</t>
  </si>
  <si>
    <t>A) The Compensation of any individual employee in excess of an annual salary of $100,000,</t>
  </si>
  <si>
    <t>B) Payroll taxes,</t>
  </si>
  <si>
    <t>C) Any compensation of an employee whose principal place of residence is outside the U.S., or</t>
  </si>
  <si>
    <t>D) Any qualified sick leave or family medical leave for which a credit is allowed under the Coronavirus Relief Act</t>
  </si>
  <si>
    <t>A) The ratio of reduction in FTEs during the 8-week period following the loan origination when compared to periods in either 2019 or 2020, and</t>
  </si>
  <si>
    <t>B) Reduction in the salary or wages paid to an employee who earned less than $100,000 in annualized salary by more than 25% during the covered period.</t>
  </si>
  <si>
    <t>A) If you reduce the number of FTEs between February 15 2020 and April 28 2020 but re-hire the same number of FTEs you had as of February 15 2020 by the end of the 8-week period after loan origination, you will not be penalized with a reduction in loan forgiveness related to the number of FTEs.</t>
  </si>
  <si>
    <t>B) If you reduce the salary of an employee that earned less than $100,000 by more than 25% February 15 2020 and April 27 2020 but return the salary of said employee that was earned as of February 15 2020 by the end of the 8-week period after loan origination, you will not be penalized with a reduction in loan forgiveness related to the reduction in salary or wages</t>
  </si>
  <si>
    <t xml:space="preserve">Program Purpose: </t>
  </si>
  <si>
    <t>Definitions:</t>
  </si>
  <si>
    <t xml:space="preserve">              A) $10,000,000.00</t>
  </si>
  <si>
    <t xml:space="preserve">              B) 2.50x average monthly "Payroll Costs" for the prior 12 months leading up to the loan date</t>
  </si>
  <si>
    <r>
      <t xml:space="preserve">NOTE: The following items are </t>
    </r>
    <r>
      <rPr>
        <b/>
        <sz val="11"/>
        <color rgb="FFFF0000"/>
        <rFont val="Calibri"/>
        <family val="2"/>
        <scheme val="minor"/>
      </rPr>
      <t xml:space="preserve">EXCLUDED </t>
    </r>
    <r>
      <rPr>
        <sz val="11"/>
        <color theme="1"/>
        <rFont val="Calibri"/>
        <family val="2"/>
        <scheme val="minor"/>
      </rPr>
      <t>"Payroll Costs":</t>
    </r>
  </si>
  <si>
    <t>Important: The two exemptions detailed below WILL NOT reduce the Maximum amount of loan forgiveness:</t>
  </si>
  <si>
    <r>
      <t xml:space="preserve">2. </t>
    </r>
    <r>
      <rPr>
        <b/>
        <sz val="11"/>
        <color theme="1"/>
        <rFont val="Calibri"/>
        <family val="2"/>
        <scheme val="minor"/>
      </rPr>
      <t xml:space="preserve">"Payroll Costs" </t>
    </r>
    <r>
      <rPr>
        <sz val="11"/>
        <color theme="1"/>
        <rFont val="Calibri"/>
        <family val="2"/>
        <scheme val="minor"/>
      </rPr>
      <t>Include:</t>
    </r>
  </si>
  <si>
    <t>The maximum allowed loan is limited to $10,000,000.</t>
  </si>
  <si>
    <r>
      <t xml:space="preserve">1. </t>
    </r>
    <r>
      <rPr>
        <b/>
        <sz val="11"/>
        <color theme="1"/>
        <rFont val="Calibri"/>
        <family val="2"/>
        <scheme val="minor"/>
      </rPr>
      <t>"Maximum Loan Amount"</t>
    </r>
    <r>
      <rPr>
        <sz val="11"/>
        <color theme="1"/>
        <rFont val="Calibri"/>
        <family val="2"/>
        <scheme val="minor"/>
      </rPr>
      <t xml:space="preserve"> is determined as the lesser of: </t>
    </r>
  </si>
  <si>
    <t>Step 1: Calculate Payroll Expenditures</t>
  </si>
  <si>
    <t>Average Payroll Calculation Worksheet - Seasonal Company</t>
  </si>
  <si>
    <t>Average Payroll Calculation Worksheet - Non-Seasonal Company Example</t>
  </si>
  <si>
    <t>Average Payroll Calculation Worksheet - Non- Seasonal Company</t>
  </si>
  <si>
    <t>Average Payroll Calculation Worksheet - Seasonal Company Example</t>
  </si>
  <si>
    <t>Paycheck Protection Program</t>
  </si>
  <si>
    <t xml:space="preserve">Paycheck Protection Program </t>
  </si>
  <si>
    <t>Enter your Payroll Costs into the yellow cells below. These values will automatically populate the Total Monthly Payroll costs. Seasonal employers may elect to choose the 12 week period beginning February 15, 2019 though June 30,2019</t>
  </si>
  <si>
    <t xml:space="preserve">The CARES act provides up to $10 million in funding to businesses with fewer than 500 employees, sole proprietorships, and non profits.  Funding can be provided through June 30, 2020.  Under the terms of the financing, borrowers are not required to pledge collateral provide a personal guaranty.    The program also provides the potential for loan forgiveness, with up to 100% of the loan being forgiven through the Small Business Administration "SBA".  </t>
  </si>
  <si>
    <t xml:space="preserve"> +  Salary, Wages, Commissions, or Similar Compensation</t>
  </si>
  <si>
    <t>A) The ratio of reduction in FTEs during the 8-week period following the loan origination when compared to periods in 2019, and.</t>
  </si>
  <si>
    <r>
      <rPr>
        <b/>
        <sz val="11"/>
        <color theme="1"/>
        <rFont val="Calibri"/>
        <family val="2"/>
        <scheme val="minor"/>
      </rPr>
      <t>Important:</t>
    </r>
    <r>
      <rPr>
        <sz val="11"/>
        <color theme="1"/>
        <rFont val="Calibri"/>
        <family val="2"/>
        <scheme val="minor"/>
      </rPr>
      <t xml:space="preserve">  </t>
    </r>
    <r>
      <rPr>
        <b/>
        <sz val="11"/>
        <color theme="1"/>
        <rFont val="Calibri"/>
        <family val="2"/>
        <scheme val="minor"/>
      </rPr>
      <t>For NON-SEASONAL EMPLOYERS,</t>
    </r>
    <r>
      <rPr>
        <sz val="11"/>
        <color theme="1"/>
        <rFont val="Calibri"/>
        <family val="2"/>
        <scheme val="minor"/>
      </rPr>
      <t xml:space="preserve"> the following factors can decrease the amount of the loan eligible to be forgiven:</t>
    </r>
  </si>
  <si>
    <r>
      <t xml:space="preserve">Important: For SEASONAL EMPLOYERS, </t>
    </r>
    <r>
      <rPr>
        <sz val="11"/>
        <color theme="1"/>
        <rFont val="Calibri"/>
        <family val="2"/>
        <scheme val="minor"/>
      </rPr>
      <t>the following factors can decrease the amount of the loan eligible to be forgiven:</t>
    </r>
  </si>
  <si>
    <t>Annual Salary / Wages &gt; $100,000</t>
  </si>
  <si>
    <t xml:space="preserve"> - Chapter 21, 22 &amp; 24 Tax Withholdings Included in Total Payroll Expenses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</si>
</sst>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 #,##0_);_(* \(#,##0\);_(* &quot;-&quot;??_);_(@_)"/>
    <numFmt numFmtId="166" formatCode="\ mmmm\ yyyy"/>
    <numFmt numFmtId="167" formatCode="0.00\x"/>
    <numFmt numFmtId="168" formatCode="_(&quot;$&quot;* #,##0_);_(&quot;$&quot;* \(#,##0\);_(&quot;$&quot;* &quot;-&quot;??_);_(@_)"/>
    <numFmt numFmtId="169" formatCode="_([$$-409]* #,##0_);_([$$-409]* \(#,##0\);_([$$-409]*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FF"/>
      <name val="Calibri"/>
      <family val="2"/>
      <scheme val="minor"/>
    </font>
    <font>
      <b/>
      <sz val="16"/>
      <color theme="1"/>
      <name val="Calibri"/>
      <family val="2"/>
      <scheme val="minor"/>
    </font>
    <font>
      <b/>
      <sz val="11"/>
      <color rgb="FF0000FF"/>
      <name val="Calibri"/>
      <family val="2"/>
      <scheme val="minor"/>
    </font>
    <font>
      <b/>
      <u/>
      <sz val="11"/>
      <color theme="1"/>
      <name val="Calibri"/>
      <family val="2"/>
      <scheme val="minor"/>
    </font>
    <font>
      <u/>
      <sz val="11"/>
      <color theme="1"/>
      <name val="Calibri"/>
      <family val="2"/>
      <scheme val="minor"/>
    </font>
    <font>
      <b/>
      <sz val="11"/>
      <color rgb="FFFF0000"/>
      <name val="Calibri"/>
      <family val="2"/>
      <scheme val="minor"/>
    </font>
    <font>
      <b/>
      <sz val="11"/>
      <name val="Calibri"/>
      <family val="2"/>
      <scheme val="minor"/>
    </font>
    <font>
      <b/>
      <u/>
      <sz val="14"/>
      <color theme="1"/>
      <name val="Calibri"/>
      <family val="2"/>
      <scheme val="minor"/>
    </font>
    <font>
      <b/>
      <sz val="14"/>
      <color theme="1"/>
      <name val="Calibri"/>
      <family val="2"/>
      <scheme val="minor"/>
    </font>
    <font>
      <b/>
      <u/>
      <sz val="14"/>
      <name val="Calibri"/>
      <family val="2"/>
      <scheme val="minor"/>
    </font>
    <font>
      <sz val="10"/>
      <name val="Arial"/>
      <family val="2"/>
    </font>
    <font>
      <b/>
      <sz val="16"/>
      <color rgb="FF0000FF"/>
      <name val="Calibri"/>
      <family val="2"/>
      <scheme val="minor"/>
    </font>
  </fonts>
  <fills count="7">
    <fill>
      <patternFill patternType="none"/>
    </fill>
    <fill>
      <patternFill patternType="gray125"/>
    </fill>
    <fill>
      <patternFill patternType="solid">
        <fgColor rgb="FFFFFF99"/>
        <bgColor indexed="64"/>
      </patternFill>
    </fill>
    <fill>
      <patternFill patternType="solid">
        <fgColor theme="4" tint="-0.49998474074526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5" fillId="0" borderId="0"/>
    <xf numFmtId="44" fontId="15" fillId="0" borderId="0" applyFont="0" applyFill="0" applyBorder="0" applyAlignment="0" applyProtection="0"/>
    <xf numFmtId="43" fontId="15" fillId="0" borderId="0" applyFont="0" applyFill="0" applyBorder="0" applyAlignment="0" applyProtection="0"/>
  </cellStyleXfs>
  <cellXfs count="273">
    <xf numFmtId="0" fontId="0" fillId="0" borderId="0" xfId="0"/>
    <xf numFmtId="44" fontId="5" fillId="2" borderId="8" xfId="2" applyFont="1" applyFill="1" applyBorder="1" applyProtection="1">
      <protection locked="0"/>
    </xf>
    <xf numFmtId="44" fontId="5" fillId="2" borderId="10" xfId="2" applyFont="1" applyFill="1" applyBorder="1" applyProtection="1">
      <protection locked="0"/>
    </xf>
    <xf numFmtId="44" fontId="5" fillId="0" borderId="2" xfId="2" applyFont="1" applyFill="1" applyBorder="1" applyProtection="1">
      <protection locked="0"/>
    </xf>
    <xf numFmtId="17" fontId="0" fillId="0" borderId="0" xfId="0" applyNumberFormat="1"/>
    <xf numFmtId="49" fontId="3" fillId="0" borderId="7" xfId="0" applyNumberFormat="1" applyFont="1" applyBorder="1" applyAlignment="1">
      <alignment horizontal="center"/>
    </xf>
    <xf numFmtId="0" fontId="3" fillId="0" borderId="11" xfId="0" applyFont="1" applyBorder="1" applyAlignment="1">
      <alignment horizontal="center" vertical="center"/>
    </xf>
    <xf numFmtId="17" fontId="3" fillId="0" borderId="11"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0" fillId="0" borderId="0" xfId="0" applyAlignment="1"/>
    <xf numFmtId="0" fontId="2" fillId="3" borderId="1" xfId="0" quotePrefix="1" applyFont="1" applyFill="1" applyBorder="1" applyAlignment="1">
      <alignment horizontal="center" wrapText="1"/>
    </xf>
    <xf numFmtId="0" fontId="2" fillId="3" borderId="3" xfId="0" quotePrefix="1" applyFont="1" applyFill="1" applyBorder="1" applyAlignment="1">
      <alignment horizontal="center" wrapText="1"/>
    </xf>
    <xf numFmtId="0" fontId="2" fillId="3" borderId="1" xfId="0" quotePrefix="1" applyFont="1" applyFill="1" applyBorder="1" applyAlignment="1">
      <alignment horizontal="center" vertical="center" wrapText="1"/>
    </xf>
    <xf numFmtId="0" fontId="3" fillId="0" borderId="0" xfId="0" applyFont="1" applyAlignment="1">
      <alignment horizontal="center"/>
    </xf>
    <xf numFmtId="44" fontId="5" fillId="0" borderId="4" xfId="2" applyFont="1" applyFill="1" applyBorder="1" applyProtection="1">
      <protection locked="0"/>
    </xf>
    <xf numFmtId="44" fontId="5" fillId="0" borderId="6" xfId="2" applyFont="1" applyFill="1" applyBorder="1" applyProtection="1">
      <protection locked="0"/>
    </xf>
    <xf numFmtId="44" fontId="5" fillId="0" borderId="1" xfId="2" applyFont="1" applyFill="1" applyBorder="1" applyProtection="1">
      <protection locked="0"/>
    </xf>
    <xf numFmtId="44" fontId="5" fillId="0" borderId="3" xfId="2" applyFont="1" applyFill="1" applyBorder="1" applyProtection="1">
      <protection locked="0"/>
    </xf>
    <xf numFmtId="0" fontId="2" fillId="3" borderId="13" xfId="0" quotePrefix="1" applyFont="1" applyFill="1" applyBorder="1" applyAlignment="1">
      <alignment horizontal="center" vertical="center" wrapText="1"/>
    </xf>
    <xf numFmtId="0" fontId="2" fillId="3" borderId="5" xfId="0" quotePrefix="1" applyFont="1" applyFill="1" applyBorder="1" applyAlignment="1">
      <alignment horizontal="center" wrapText="1"/>
    </xf>
    <xf numFmtId="0" fontId="0" fillId="0" borderId="0" xfId="0" applyFill="1" applyBorder="1"/>
    <xf numFmtId="49" fontId="0" fillId="0" borderId="0" xfId="0" applyNumberFormat="1" applyFill="1" applyBorder="1"/>
    <xf numFmtId="44" fontId="0" fillId="0" borderId="0" xfId="2" applyFont="1" applyFill="1" applyBorder="1"/>
    <xf numFmtId="44" fontId="5" fillId="0" borderId="0" xfId="2" applyFont="1" applyFill="1" applyBorder="1" applyProtection="1">
      <protection locked="0"/>
    </xf>
    <xf numFmtId="0" fontId="2" fillId="0" borderId="1" xfId="0" quotePrefix="1" applyFont="1" applyFill="1" applyBorder="1" applyAlignment="1">
      <alignment horizontal="center" vertical="center" wrapText="1"/>
    </xf>
    <xf numFmtId="0" fontId="0" fillId="0" borderId="0" xfId="0" applyFill="1"/>
    <xf numFmtId="44" fontId="5" fillId="0" borderId="5" xfId="2" applyFont="1" applyFill="1" applyBorder="1" applyProtection="1">
      <protection locked="0"/>
    </xf>
    <xf numFmtId="44" fontId="3" fillId="0" borderId="14" xfId="2" applyFont="1" applyFill="1" applyBorder="1" applyProtection="1">
      <protection locked="0"/>
    </xf>
    <xf numFmtId="44" fontId="3" fillId="0" borderId="15" xfId="2" applyFont="1" applyFill="1" applyBorder="1" applyProtection="1">
      <protection locked="0"/>
    </xf>
    <xf numFmtId="44" fontId="3" fillId="0" borderId="16" xfId="2" applyFont="1" applyFill="1" applyBorder="1" applyProtection="1">
      <protection locked="0"/>
    </xf>
    <xf numFmtId="44" fontId="3" fillId="0" borderId="4" xfId="2" applyFont="1" applyFill="1" applyBorder="1" applyProtection="1">
      <protection locked="0"/>
    </xf>
    <xf numFmtId="44" fontId="3" fillId="0" borderId="6" xfId="2" applyFont="1" applyFill="1" applyBorder="1" applyProtection="1">
      <protection locked="0"/>
    </xf>
    <xf numFmtId="44" fontId="3" fillId="0" borderId="5" xfId="2" applyFont="1" applyFill="1" applyBorder="1" applyProtection="1">
      <protection locked="0"/>
    </xf>
    <xf numFmtId="44" fontId="3" fillId="0" borderId="12" xfId="2" applyFont="1" applyFill="1" applyBorder="1" applyProtection="1">
      <protection locked="0"/>
    </xf>
    <xf numFmtId="44" fontId="7" fillId="2" borderId="4" xfId="2" applyFont="1" applyFill="1" applyBorder="1" applyProtection="1">
      <protection locked="0"/>
    </xf>
    <xf numFmtId="44" fontId="7" fillId="2" borderId="4" xfId="2" applyFont="1" applyFill="1" applyBorder="1" applyAlignment="1" applyProtection="1">
      <protection locked="0"/>
    </xf>
    <xf numFmtId="44" fontId="7" fillId="2" borderId="6" xfId="2" applyFont="1" applyFill="1" applyBorder="1" applyAlignment="1" applyProtection="1">
      <protection locked="0"/>
    </xf>
    <xf numFmtId="44" fontId="7" fillId="2" borderId="5" xfId="2" applyFont="1" applyFill="1" applyBorder="1" applyAlignment="1" applyProtection="1">
      <protection locked="0"/>
    </xf>
    <xf numFmtId="44" fontId="7" fillId="2" borderId="6" xfId="2" applyFont="1" applyFill="1" applyBorder="1" applyProtection="1">
      <protection locked="0"/>
    </xf>
    <xf numFmtId="44" fontId="7" fillId="2" borderId="5" xfId="2" applyFont="1" applyFill="1" applyBorder="1" applyProtection="1">
      <protection locked="0"/>
    </xf>
    <xf numFmtId="44" fontId="7" fillId="2" borderId="12" xfId="2" applyFont="1" applyFill="1" applyBorder="1" applyProtection="1">
      <protection locked="0"/>
    </xf>
    <xf numFmtId="44" fontId="3" fillId="0" borderId="9" xfId="2" applyFont="1" applyFill="1" applyBorder="1" applyProtection="1">
      <protection locked="0"/>
    </xf>
    <xf numFmtId="44" fontId="3" fillId="0" borderId="11" xfId="2" applyFont="1" applyFill="1" applyBorder="1" applyProtection="1">
      <protection locked="0"/>
    </xf>
    <xf numFmtId="44" fontId="3" fillId="0" borderId="10" xfId="2" applyFont="1" applyFill="1" applyBorder="1" applyProtection="1">
      <protection locked="0"/>
    </xf>
    <xf numFmtId="0" fontId="2" fillId="3" borderId="5" xfId="0" applyFont="1" applyFill="1" applyBorder="1" applyAlignment="1">
      <alignment horizontal="center" wrapText="1"/>
    </xf>
    <xf numFmtId="0" fontId="3" fillId="0" borderId="12" xfId="3" applyNumberFormat="1" applyFont="1" applyFill="1" applyBorder="1" applyAlignment="1" applyProtection="1">
      <alignment horizontal="center"/>
      <protection locked="0"/>
    </xf>
    <xf numFmtId="44" fontId="3" fillId="0" borderId="12" xfId="2" applyFont="1" applyFill="1" applyBorder="1" applyAlignment="1" applyProtection="1">
      <alignment horizontal="center"/>
      <protection locked="0"/>
    </xf>
    <xf numFmtId="0" fontId="0" fillId="0" borderId="7" xfId="0" applyBorder="1"/>
    <xf numFmtId="44" fontId="3" fillId="0" borderId="0" xfId="2" applyFont="1" applyFill="1" applyBorder="1" applyProtection="1">
      <protection locked="0"/>
    </xf>
    <xf numFmtId="49" fontId="0" fillId="0" borderId="0" xfId="0" applyNumberFormat="1" applyBorder="1"/>
    <xf numFmtId="0" fontId="0" fillId="0" borderId="0" xfId="0" applyAlignment="1">
      <alignment horizontal="left" indent="2"/>
    </xf>
    <xf numFmtId="0" fontId="0" fillId="0" borderId="0" xfId="0" applyAlignment="1">
      <alignment horizontal="left"/>
    </xf>
    <xf numFmtId="165" fontId="5" fillId="2" borderId="8" xfId="1" applyNumberFormat="1" applyFont="1" applyFill="1" applyBorder="1" applyProtection="1">
      <protection locked="0"/>
    </xf>
    <xf numFmtId="0" fontId="0" fillId="0" borderId="9" xfId="0" applyBorder="1"/>
    <xf numFmtId="165" fontId="5" fillId="2" borderId="10" xfId="1" applyNumberFormat="1" applyFont="1" applyFill="1" applyBorder="1" applyProtection="1">
      <protection locked="0"/>
    </xf>
    <xf numFmtId="0" fontId="3" fillId="0" borderId="7" xfId="0" applyFont="1" applyBorder="1" applyAlignment="1">
      <alignment horizontal="center"/>
    </xf>
    <xf numFmtId="0" fontId="3" fillId="0" borderId="9" xfId="0" applyFont="1" applyBorder="1" applyAlignment="1">
      <alignment horizontal="center"/>
    </xf>
    <xf numFmtId="49" fontId="3" fillId="0" borderId="7" xfId="0" applyNumberFormat="1" applyFont="1" applyFill="1" applyBorder="1" applyAlignment="1">
      <alignment horizontal="center"/>
    </xf>
    <xf numFmtId="49" fontId="3" fillId="0" borderId="9" xfId="0" applyNumberFormat="1" applyFont="1" applyFill="1" applyBorder="1" applyAlignment="1">
      <alignment horizontal="center"/>
    </xf>
    <xf numFmtId="0" fontId="8" fillId="0" borderId="0" xfId="0" applyFont="1" applyAlignment="1">
      <alignment horizontal="center" vertical="center"/>
    </xf>
    <xf numFmtId="0" fontId="8" fillId="0" borderId="0" xfId="0" applyFont="1" applyAlignment="1">
      <alignment horizontal="left" vertical="center"/>
    </xf>
    <xf numFmtId="166" fontId="0" fillId="0" borderId="7" xfId="0" applyNumberFormat="1" applyBorder="1" applyAlignment="1">
      <alignment horizontal="left"/>
    </xf>
    <xf numFmtId="166" fontId="0" fillId="0" borderId="9" xfId="0" applyNumberFormat="1" applyBorder="1" applyAlignment="1">
      <alignment horizontal="left"/>
    </xf>
    <xf numFmtId="0" fontId="3" fillId="0" borderId="0" xfId="0" applyFont="1"/>
    <xf numFmtId="0" fontId="9" fillId="0" borderId="0" xfId="0" applyFont="1"/>
    <xf numFmtId="0" fontId="8" fillId="0" borderId="0" xfId="0" applyFont="1"/>
    <xf numFmtId="0" fontId="4" fillId="0" borderId="0" xfId="0" applyFont="1"/>
    <xf numFmtId="164" fontId="0" fillId="0" borderId="0" xfId="0" applyNumberFormat="1" applyBorder="1"/>
    <xf numFmtId="9" fontId="0" fillId="0" borderId="0" xfId="3" applyFont="1" applyBorder="1"/>
    <xf numFmtId="164" fontId="0" fillId="0" borderId="11" xfId="0" applyNumberFormat="1" applyBorder="1"/>
    <xf numFmtId="9" fontId="0" fillId="0" borderId="11" xfId="3" applyFont="1" applyBorder="1"/>
    <xf numFmtId="0" fontId="2" fillId="3" borderId="1" xfId="0" quotePrefix="1" applyFont="1" applyFill="1" applyBorder="1" applyAlignment="1">
      <alignment horizontal="center" vertical="center" wrapText="1"/>
    </xf>
    <xf numFmtId="44" fontId="3" fillId="0" borderId="12" xfId="2" applyFont="1" applyFill="1" applyBorder="1" applyAlignment="1" applyProtection="1">
      <alignment horizontal="center" vertical="center"/>
      <protection locked="0"/>
    </xf>
    <xf numFmtId="0" fontId="3" fillId="0" borderId="0" xfId="0" applyFont="1" applyFill="1" applyBorder="1"/>
    <xf numFmtId="44" fontId="7" fillId="2" borderId="8" xfId="2" applyFont="1" applyFill="1" applyBorder="1" applyProtection="1">
      <protection locked="0"/>
    </xf>
    <xf numFmtId="44" fontId="7" fillId="2" borderId="10" xfId="2" applyFont="1" applyFill="1" applyBorder="1" applyProtection="1">
      <protection locked="0"/>
    </xf>
    <xf numFmtId="165" fontId="7" fillId="2" borderId="8" xfId="1" applyNumberFormat="1" applyFont="1" applyFill="1" applyBorder="1" applyProtection="1">
      <protection locked="0"/>
    </xf>
    <xf numFmtId="165" fontId="7" fillId="2" borderId="10" xfId="1" applyNumberFormat="1" applyFont="1" applyFill="1" applyBorder="1" applyProtection="1">
      <protection locked="0"/>
    </xf>
    <xf numFmtId="0" fontId="7" fillId="2" borderId="8" xfId="1" applyNumberFormat="1" applyFont="1" applyFill="1" applyBorder="1" applyAlignment="1" applyProtection="1">
      <alignment horizontal="center"/>
      <protection locked="0"/>
    </xf>
    <xf numFmtId="0" fontId="7" fillId="2" borderId="10" xfId="1" applyNumberFormat="1" applyFont="1" applyFill="1" applyBorder="1" applyAlignment="1" applyProtection="1">
      <alignment horizontal="center"/>
      <protection locked="0"/>
    </xf>
    <xf numFmtId="0" fontId="3" fillId="0" borderId="12" xfId="2" applyNumberFormat="1" applyFont="1" applyFill="1" applyBorder="1" applyAlignment="1" applyProtection="1">
      <alignment horizontal="center"/>
      <protection locked="0"/>
    </xf>
    <xf numFmtId="167" fontId="3" fillId="0" borderId="2" xfId="0" applyNumberFormat="1" applyFont="1" applyFill="1" applyBorder="1" applyAlignment="1">
      <alignment horizontal="center"/>
    </xf>
    <xf numFmtId="168" fontId="3" fillId="0" borderId="12" xfId="2" applyNumberFormat="1" applyFont="1" applyFill="1" applyBorder="1" applyProtection="1">
      <protection locked="0"/>
    </xf>
    <xf numFmtId="164" fontId="3" fillId="0" borderId="0" xfId="0" applyNumberFormat="1" applyFont="1" applyBorder="1"/>
    <xf numFmtId="9" fontId="3" fillId="0" borderId="0" xfId="3" applyFont="1" applyBorder="1"/>
    <xf numFmtId="164" fontId="3" fillId="0" borderId="11" xfId="0" applyNumberFormat="1" applyFont="1" applyBorder="1"/>
    <xf numFmtId="9" fontId="3" fillId="0" borderId="11" xfId="3" applyFont="1" applyBorder="1"/>
    <xf numFmtId="0" fontId="2" fillId="0" borderId="0" xfId="0" quotePrefix="1" applyFont="1" applyFill="1" applyBorder="1" applyAlignment="1">
      <alignment horizontal="center" vertical="center" wrapText="1"/>
    </xf>
    <xf numFmtId="166" fontId="0" fillId="0" borderId="0" xfId="0" applyNumberFormat="1" applyFill="1" applyBorder="1" applyAlignment="1">
      <alignment horizontal="left"/>
    </xf>
    <xf numFmtId="165" fontId="7" fillId="0" borderId="0" xfId="1" applyNumberFormat="1" applyFont="1" applyFill="1" applyBorder="1" applyProtection="1">
      <protection locked="0"/>
    </xf>
    <xf numFmtId="0" fontId="0" fillId="0" borderId="0" xfId="0" applyAlignment="1">
      <alignment horizontal="left" indent="5"/>
    </xf>
    <xf numFmtId="0" fontId="3" fillId="0" borderId="0" xfId="0" applyFont="1" applyAlignment="1">
      <alignment horizontal="left" indent="3"/>
    </xf>
    <xf numFmtId="0" fontId="8" fillId="0" borderId="0" xfId="0" applyFont="1" applyAlignment="1">
      <alignment horizontal="right"/>
    </xf>
    <xf numFmtId="0" fontId="0" fillId="0" borderId="0" xfId="0" applyAlignment="1">
      <alignment horizontal="right"/>
    </xf>
    <xf numFmtId="168" fontId="7" fillId="2" borderId="8" xfId="2" applyNumberFormat="1" applyFont="1" applyFill="1" applyBorder="1" applyProtection="1">
      <protection locked="0"/>
    </xf>
    <xf numFmtId="168" fontId="7" fillId="2" borderId="4" xfId="2" applyNumberFormat="1" applyFont="1" applyFill="1" applyBorder="1" applyAlignment="1" applyProtection="1">
      <protection locked="0"/>
    </xf>
    <xf numFmtId="168" fontId="7" fillId="2" borderId="6" xfId="2" applyNumberFormat="1" applyFont="1" applyFill="1" applyBorder="1" applyAlignment="1" applyProtection="1">
      <protection locked="0"/>
    </xf>
    <xf numFmtId="168" fontId="7" fillId="2" borderId="5" xfId="2" applyNumberFormat="1" applyFont="1" applyFill="1" applyBorder="1" applyAlignment="1" applyProtection="1">
      <protection locked="0"/>
    </xf>
    <xf numFmtId="168" fontId="7" fillId="2" borderId="4" xfId="2" applyNumberFormat="1" applyFont="1" applyFill="1" applyBorder="1" applyProtection="1">
      <protection locked="0"/>
    </xf>
    <xf numFmtId="168" fontId="7" fillId="2" borderId="6" xfId="2" applyNumberFormat="1" applyFont="1" applyFill="1" applyBorder="1" applyProtection="1">
      <protection locked="0"/>
    </xf>
    <xf numFmtId="168" fontId="7" fillId="2" borderId="5" xfId="2" applyNumberFormat="1" applyFont="1" applyFill="1" applyBorder="1" applyProtection="1">
      <protection locked="0"/>
    </xf>
    <xf numFmtId="168" fontId="7" fillId="2" borderId="10" xfId="2" applyNumberFormat="1" applyFont="1" applyFill="1" applyBorder="1" applyProtection="1">
      <protection locked="0"/>
    </xf>
    <xf numFmtId="168" fontId="7" fillId="2" borderId="12" xfId="2" applyNumberFormat="1" applyFont="1" applyFill="1" applyBorder="1" applyProtection="1">
      <protection locked="0"/>
    </xf>
    <xf numFmtId="0" fontId="0" fillId="0" borderId="0" xfId="0" applyFont="1" applyAlignment="1">
      <alignment horizontal="left" indent="3"/>
    </xf>
    <xf numFmtId="0" fontId="2" fillId="3" borderId="1" xfId="0" quotePrefix="1" applyFont="1" applyFill="1" applyBorder="1" applyAlignment="1" applyProtection="1">
      <alignment horizontal="center" wrapText="1"/>
    </xf>
    <xf numFmtId="0" fontId="2" fillId="3" borderId="3" xfId="0" quotePrefix="1" applyFont="1" applyFill="1" applyBorder="1" applyAlignment="1" applyProtection="1">
      <alignment horizontal="center" wrapText="1"/>
    </xf>
    <xf numFmtId="0" fontId="2" fillId="3" borderId="5" xfId="0" quotePrefix="1" applyFont="1" applyFill="1" applyBorder="1" applyAlignment="1" applyProtection="1">
      <alignment horizontal="center" wrapText="1"/>
    </xf>
    <xf numFmtId="44" fontId="5" fillId="0" borderId="4" xfId="2" applyFont="1" applyFill="1" applyBorder="1" applyProtection="1"/>
    <xf numFmtId="0" fontId="2" fillId="3" borderId="5" xfId="0" applyFont="1" applyFill="1" applyBorder="1" applyAlignment="1" applyProtection="1">
      <alignment horizontal="center" wrapText="1"/>
    </xf>
    <xf numFmtId="0" fontId="3" fillId="0" borderId="0" xfId="0" applyFont="1" applyAlignment="1" applyProtection="1">
      <alignment horizontal="center"/>
    </xf>
    <xf numFmtId="0" fontId="3" fillId="0" borderId="11" xfId="0" applyFont="1" applyBorder="1" applyAlignment="1" applyProtection="1">
      <alignment horizontal="center" vertical="center"/>
    </xf>
    <xf numFmtId="17" fontId="3" fillId="0" borderId="11" xfId="0" applyNumberFormat="1" applyFont="1" applyBorder="1" applyAlignment="1" applyProtection="1">
      <alignment horizontal="center" vertical="center"/>
    </xf>
    <xf numFmtId="49" fontId="3" fillId="0" borderId="11" xfId="0" applyNumberFormat="1" applyFont="1" applyBorder="1" applyAlignment="1" applyProtection="1">
      <alignment horizontal="center" vertical="center"/>
    </xf>
    <xf numFmtId="168" fontId="5" fillId="0" borderId="1" xfId="2" applyNumberFormat="1" applyFont="1" applyFill="1" applyBorder="1" applyAlignment="1" applyProtection="1">
      <alignment horizontal="left" indent="2"/>
    </xf>
    <xf numFmtId="168" fontId="5" fillId="0" borderId="3" xfId="2" applyNumberFormat="1" applyFont="1" applyFill="1" applyBorder="1" applyAlignment="1" applyProtection="1">
      <alignment horizontal="left" indent="2"/>
    </xf>
    <xf numFmtId="168" fontId="5" fillId="0" borderId="2" xfId="2" applyNumberFormat="1" applyFont="1" applyFill="1" applyBorder="1" applyAlignment="1" applyProtection="1">
      <alignment horizontal="left" indent="2"/>
    </xf>
    <xf numFmtId="168" fontId="3" fillId="0" borderId="9" xfId="2" applyNumberFormat="1" applyFont="1" applyFill="1" applyBorder="1" applyAlignment="1" applyProtection="1">
      <alignment horizontal="left" indent="2"/>
    </xf>
    <xf numFmtId="168" fontId="3" fillId="0" borderId="11" xfId="2" applyNumberFormat="1" applyFont="1" applyFill="1" applyBorder="1" applyAlignment="1" applyProtection="1">
      <alignment horizontal="left" indent="2"/>
    </xf>
    <xf numFmtId="168" fontId="3" fillId="0" borderId="10" xfId="2" applyNumberFormat="1" applyFont="1" applyFill="1" applyBorder="1" applyAlignment="1" applyProtection="1">
      <alignment horizontal="left" indent="2"/>
    </xf>
    <xf numFmtId="168" fontId="3" fillId="0" borderId="14" xfId="2" applyNumberFormat="1" applyFont="1" applyFill="1" applyBorder="1" applyAlignment="1" applyProtection="1">
      <alignment horizontal="left" indent="2"/>
    </xf>
    <xf numFmtId="168" fontId="3" fillId="0" borderId="15" xfId="2" applyNumberFormat="1" applyFont="1" applyFill="1" applyBorder="1" applyAlignment="1" applyProtection="1">
      <alignment horizontal="left" indent="2"/>
    </xf>
    <xf numFmtId="168" fontId="3" fillId="0" borderId="16" xfId="2" applyNumberFormat="1" applyFont="1" applyFill="1" applyBorder="1" applyAlignment="1" applyProtection="1">
      <alignment horizontal="left" indent="2"/>
    </xf>
    <xf numFmtId="168" fontId="5" fillId="0" borderId="4" xfId="2" applyNumberFormat="1" applyFont="1" applyFill="1" applyBorder="1" applyAlignment="1" applyProtection="1">
      <alignment horizontal="left" indent="2"/>
    </xf>
    <xf numFmtId="168" fontId="5" fillId="0" borderId="6" xfId="2" applyNumberFormat="1" applyFont="1" applyFill="1" applyBorder="1" applyAlignment="1" applyProtection="1">
      <alignment horizontal="left" indent="2"/>
    </xf>
    <xf numFmtId="168" fontId="5" fillId="0" borderId="5" xfId="2" applyNumberFormat="1" applyFont="1" applyFill="1" applyBorder="1" applyAlignment="1" applyProtection="1">
      <alignment horizontal="left" indent="2"/>
    </xf>
    <xf numFmtId="168" fontId="3" fillId="0" borderId="4" xfId="2" applyNumberFormat="1" applyFont="1" applyFill="1" applyBorder="1" applyAlignment="1" applyProtection="1">
      <alignment horizontal="left" indent="2"/>
    </xf>
    <xf numFmtId="168" fontId="3" fillId="0" borderId="6" xfId="2" applyNumberFormat="1" applyFont="1" applyFill="1" applyBorder="1" applyAlignment="1" applyProtection="1">
      <alignment horizontal="left" indent="2"/>
    </xf>
    <xf numFmtId="168" fontId="3" fillId="0" borderId="2" xfId="2" applyNumberFormat="1" applyFont="1" applyFill="1" applyBorder="1" applyAlignment="1" applyProtection="1">
      <alignment horizontal="left" indent="2"/>
    </xf>
    <xf numFmtId="168" fontId="3" fillId="0" borderId="12" xfId="2" applyNumberFormat="1" applyFont="1" applyFill="1" applyBorder="1" applyProtection="1"/>
    <xf numFmtId="44" fontId="5" fillId="0" borderId="0" xfId="2" applyFont="1" applyFill="1" applyBorder="1" applyProtection="1"/>
    <xf numFmtId="0" fontId="3" fillId="0" borderId="12" xfId="3" applyNumberFormat="1" applyFont="1" applyFill="1" applyBorder="1" applyAlignment="1" applyProtection="1">
      <alignment horizontal="center"/>
    </xf>
    <xf numFmtId="168" fontId="3" fillId="0" borderId="12" xfId="2" applyNumberFormat="1" applyFont="1" applyFill="1" applyBorder="1" applyAlignment="1" applyProtection="1">
      <alignment horizontal="center"/>
    </xf>
    <xf numFmtId="44" fontId="3" fillId="0" borderId="0" xfId="2" applyFont="1" applyFill="1" applyBorder="1" applyProtection="1"/>
    <xf numFmtId="0" fontId="4" fillId="0" borderId="0" xfId="0" applyFont="1" applyProtection="1"/>
    <xf numFmtId="0" fontId="0" fillId="0" borderId="0" xfId="0" applyProtection="1"/>
    <xf numFmtId="17" fontId="0" fillId="0" borderId="0" xfId="0" applyNumberFormat="1" applyProtection="1"/>
    <xf numFmtId="0" fontId="2" fillId="3" borderId="1" xfId="0" quotePrefix="1" applyFont="1" applyFill="1" applyBorder="1" applyAlignment="1" applyProtection="1">
      <alignment horizontal="center" vertical="center" wrapText="1"/>
    </xf>
    <xf numFmtId="0" fontId="2" fillId="3" borderId="13" xfId="0" quotePrefix="1" applyFont="1" applyFill="1" applyBorder="1" applyAlignment="1" applyProtection="1">
      <alignment horizontal="center" vertical="center" wrapText="1"/>
    </xf>
    <xf numFmtId="0" fontId="2" fillId="0" borderId="1" xfId="0" quotePrefix="1" applyFont="1" applyFill="1" applyBorder="1" applyAlignment="1" applyProtection="1">
      <alignment horizontal="center" vertical="center" wrapText="1"/>
    </xf>
    <xf numFmtId="44" fontId="3" fillId="0" borderId="14" xfId="2" applyFont="1" applyFill="1" applyBorder="1" applyProtection="1"/>
    <xf numFmtId="44" fontId="3" fillId="0" borderId="15" xfId="2" applyFont="1" applyFill="1" applyBorder="1" applyProtection="1"/>
    <xf numFmtId="44" fontId="3" fillId="0" borderId="16" xfId="2" applyFont="1" applyFill="1" applyBorder="1" applyProtection="1"/>
    <xf numFmtId="44" fontId="5" fillId="0" borderId="6" xfId="2" applyFont="1" applyFill="1" applyBorder="1" applyProtection="1"/>
    <xf numFmtId="44" fontId="5" fillId="0" borderId="5" xfId="2" applyFont="1" applyFill="1" applyBorder="1" applyProtection="1"/>
    <xf numFmtId="44" fontId="3" fillId="0" borderId="4" xfId="2" applyFont="1" applyFill="1" applyBorder="1" applyProtection="1"/>
    <xf numFmtId="44" fontId="3" fillId="0" borderId="6" xfId="2" applyFont="1" applyFill="1" applyBorder="1" applyProtection="1"/>
    <xf numFmtId="44" fontId="3" fillId="0" borderId="5" xfId="2" applyFont="1" applyFill="1" applyBorder="1" applyProtection="1"/>
    <xf numFmtId="44" fontId="3" fillId="0" borderId="12" xfId="2" applyFont="1" applyFill="1" applyBorder="1" applyProtection="1"/>
    <xf numFmtId="44" fontId="3" fillId="0" borderId="12" xfId="2" applyFont="1" applyFill="1" applyBorder="1" applyAlignment="1" applyProtection="1">
      <alignment horizontal="center"/>
    </xf>
    <xf numFmtId="44" fontId="5" fillId="0" borderId="1" xfId="2" applyFont="1" applyFill="1" applyBorder="1" applyProtection="1"/>
    <xf numFmtId="44" fontId="5" fillId="0" borderId="3" xfId="2" applyFont="1" applyFill="1" applyBorder="1" applyProtection="1"/>
    <xf numFmtId="44" fontId="5" fillId="0" borderId="2" xfId="2" applyFont="1" applyFill="1" applyBorder="1" applyProtection="1"/>
    <xf numFmtId="168" fontId="3" fillId="0" borderId="9" xfId="2" applyNumberFormat="1" applyFont="1" applyFill="1" applyBorder="1" applyProtection="1"/>
    <xf numFmtId="168" fontId="3" fillId="0" borderId="11" xfId="2" applyNumberFormat="1" applyFont="1" applyFill="1" applyBorder="1" applyProtection="1"/>
    <xf numFmtId="168" fontId="3" fillId="0" borderId="10" xfId="2" applyNumberFormat="1" applyFont="1" applyFill="1" applyBorder="1" applyProtection="1"/>
    <xf numFmtId="168" fontId="3" fillId="0" borderId="14" xfId="2" applyNumberFormat="1" applyFont="1" applyFill="1" applyBorder="1" applyProtection="1"/>
    <xf numFmtId="168" fontId="3" fillId="0" borderId="15" xfId="2" applyNumberFormat="1" applyFont="1" applyFill="1" applyBorder="1" applyProtection="1"/>
    <xf numFmtId="168" fontId="3" fillId="0" borderId="16" xfId="2" applyNumberFormat="1" applyFont="1" applyFill="1" applyBorder="1" applyProtection="1"/>
    <xf numFmtId="168" fontId="5" fillId="0" borderId="4" xfId="2" applyNumberFormat="1" applyFont="1" applyFill="1" applyBorder="1" applyProtection="1"/>
    <xf numFmtId="168" fontId="5" fillId="0" borderId="6" xfId="2" applyNumberFormat="1" applyFont="1" applyFill="1" applyBorder="1" applyProtection="1"/>
    <xf numFmtId="168" fontId="5" fillId="0" borderId="5" xfId="2" applyNumberFormat="1" applyFont="1" applyFill="1" applyBorder="1" applyProtection="1"/>
    <xf numFmtId="168" fontId="3" fillId="0" borderId="4" xfId="2" applyNumberFormat="1" applyFont="1" applyFill="1" applyBorder="1" applyProtection="1"/>
    <xf numFmtId="168" fontId="3" fillId="0" borderId="6" xfId="2" applyNumberFormat="1" applyFont="1" applyFill="1" applyBorder="1" applyProtection="1"/>
    <xf numFmtId="168" fontId="3" fillId="0" borderId="5" xfId="2" applyNumberFormat="1" applyFont="1" applyFill="1" applyBorder="1" applyProtection="1"/>
    <xf numFmtId="0" fontId="2" fillId="3" borderId="4" xfId="0" quotePrefix="1" applyFont="1" applyFill="1" applyBorder="1" applyAlignment="1" applyProtection="1">
      <alignment horizontal="center" vertical="center" wrapText="1"/>
    </xf>
    <xf numFmtId="168" fontId="5" fillId="0" borderId="1" xfId="2" applyNumberFormat="1" applyFont="1" applyFill="1" applyBorder="1" applyProtection="1"/>
    <xf numFmtId="168" fontId="5" fillId="0" borderId="3" xfId="2" applyNumberFormat="1" applyFont="1" applyFill="1" applyBorder="1" applyProtection="1"/>
    <xf numFmtId="168" fontId="5" fillId="0" borderId="2" xfId="2" applyNumberFormat="1" applyFont="1" applyFill="1" applyBorder="1" applyProtection="1"/>
    <xf numFmtId="168" fontId="5" fillId="0" borderId="0" xfId="2" applyNumberFormat="1" applyFont="1" applyFill="1" applyBorder="1" applyProtection="1"/>
    <xf numFmtId="0" fontId="0" fillId="0" borderId="0" xfId="0" applyAlignment="1" applyProtection="1"/>
    <xf numFmtId="44" fontId="3" fillId="0" borderId="9" xfId="2" applyFont="1" applyFill="1" applyBorder="1" applyProtection="1"/>
    <xf numFmtId="44" fontId="3" fillId="0" borderId="11" xfId="2" applyFont="1" applyFill="1" applyBorder="1" applyProtection="1"/>
    <xf numFmtId="44" fontId="3" fillId="0" borderId="10" xfId="2" applyFont="1" applyFill="1" applyBorder="1" applyProtection="1"/>
    <xf numFmtId="44" fontId="7" fillId="2" borderId="12" xfId="2" applyFont="1" applyFill="1" applyBorder="1" applyProtection="1"/>
    <xf numFmtId="0" fontId="6" fillId="0" borderId="0" xfId="0" applyFont="1" applyAlignment="1" applyProtection="1"/>
    <xf numFmtId="168" fontId="7" fillId="2" borderId="4" xfId="2" applyNumberFormat="1" applyFont="1" applyFill="1" applyBorder="1" applyAlignment="1" applyProtection="1"/>
    <xf numFmtId="168" fontId="7" fillId="2" borderId="6" xfId="2" applyNumberFormat="1" applyFont="1" applyFill="1" applyBorder="1" applyAlignment="1" applyProtection="1"/>
    <xf numFmtId="168" fontId="7" fillId="2" borderId="5" xfId="2" applyNumberFormat="1" applyFont="1" applyFill="1" applyBorder="1" applyAlignment="1" applyProtection="1"/>
    <xf numFmtId="0" fontId="0" fillId="0" borderId="0" xfId="0" applyFill="1" applyProtection="1"/>
    <xf numFmtId="168" fontId="7" fillId="2" borderId="4" xfId="2" applyNumberFormat="1" applyFont="1" applyFill="1" applyBorder="1" applyProtection="1"/>
    <xf numFmtId="168" fontId="7" fillId="2" borderId="6" xfId="2" applyNumberFormat="1" applyFont="1" applyFill="1" applyBorder="1" applyProtection="1"/>
    <xf numFmtId="168" fontId="7" fillId="2" borderId="5" xfId="2" applyNumberFormat="1" applyFont="1" applyFill="1" applyBorder="1" applyProtection="1"/>
    <xf numFmtId="0" fontId="0" fillId="0" borderId="0" xfId="0" applyFill="1" applyBorder="1" applyProtection="1"/>
    <xf numFmtId="0" fontId="12" fillId="0" borderId="0" xfId="0" applyFont="1" applyFill="1" applyBorder="1" applyAlignment="1" applyProtection="1">
      <alignment horizontal="center" vertical="center"/>
    </xf>
    <xf numFmtId="49" fontId="13" fillId="0" borderId="0" xfId="0" applyNumberFormat="1" applyFont="1" applyFill="1" applyBorder="1" applyAlignment="1" applyProtection="1">
      <alignment horizontal="left" vertical="center"/>
    </xf>
    <xf numFmtId="0" fontId="2" fillId="0" borderId="0" xfId="0" quotePrefix="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2" fillId="0" borderId="0" xfId="0" quotePrefix="1" applyFont="1" applyFill="1" applyBorder="1" applyAlignment="1" applyProtection="1">
      <alignment horizontal="left" vertical="center" wrapText="1"/>
    </xf>
    <xf numFmtId="168" fontId="11" fillId="0" borderId="0" xfId="2" applyNumberFormat="1" applyFont="1" applyFill="1" applyBorder="1" applyProtection="1"/>
    <xf numFmtId="9" fontId="3" fillId="0" borderId="0" xfId="3" applyFont="1" applyFill="1" applyBorder="1" applyAlignment="1" applyProtection="1">
      <alignment horizontal="center"/>
    </xf>
    <xf numFmtId="9" fontId="11" fillId="0" borderId="0" xfId="3" applyFont="1" applyFill="1" applyBorder="1" applyAlignment="1" applyProtection="1">
      <alignment horizontal="center"/>
    </xf>
    <xf numFmtId="9" fontId="3" fillId="0" borderId="0" xfId="0" applyNumberFormat="1" applyFont="1" applyFill="1" applyBorder="1" applyAlignment="1" applyProtection="1">
      <alignment horizontal="center"/>
    </xf>
    <xf numFmtId="0" fontId="0" fillId="0" borderId="0" xfId="0" applyFill="1" applyBorder="1" applyAlignment="1" applyProtection="1">
      <alignment horizontal="left" indent="2"/>
    </xf>
    <xf numFmtId="0" fontId="0" fillId="0" borderId="0" xfId="0" applyFill="1" applyBorder="1" applyAlignment="1" applyProtection="1">
      <alignment horizontal="left"/>
    </xf>
    <xf numFmtId="165" fontId="7" fillId="0" borderId="0" xfId="1" applyNumberFormat="1" applyFont="1" applyFill="1" applyBorder="1" applyProtection="1"/>
    <xf numFmtId="165" fontId="11" fillId="0" borderId="0" xfId="1" applyNumberFormat="1" applyFont="1" applyFill="1" applyBorder="1" applyProtection="1"/>
    <xf numFmtId="0" fontId="8" fillId="0" borderId="0" xfId="0" applyFont="1" applyFill="1" applyBorder="1" applyAlignment="1" applyProtection="1">
      <alignment horizontal="center" vertical="center"/>
    </xf>
    <xf numFmtId="166" fontId="0" fillId="0" borderId="0" xfId="0" applyNumberFormat="1" applyFill="1" applyBorder="1" applyAlignment="1" applyProtection="1">
      <alignment horizontal="left"/>
    </xf>
    <xf numFmtId="0" fontId="0" fillId="6" borderId="0" xfId="0" applyFill="1" applyProtection="1"/>
    <xf numFmtId="0" fontId="12" fillId="0" borderId="0" xfId="0" applyFont="1" applyFill="1" applyBorder="1" applyAlignment="1" applyProtection="1">
      <alignment vertical="center"/>
    </xf>
    <xf numFmtId="168" fontId="3" fillId="0" borderId="0" xfId="2" applyNumberFormat="1" applyFont="1" applyFill="1" applyBorder="1" applyAlignment="1" applyProtection="1">
      <alignment horizontal="center"/>
    </xf>
    <xf numFmtId="167" fontId="3" fillId="0" borderId="0" xfId="0" applyNumberFormat="1" applyFont="1" applyFill="1" applyBorder="1" applyAlignment="1" applyProtection="1">
      <alignment horizontal="center"/>
    </xf>
    <xf numFmtId="0" fontId="13" fillId="6" borderId="0" xfId="0" applyFont="1" applyFill="1" applyAlignment="1" applyProtection="1">
      <alignment vertical="center" wrapText="1"/>
    </xf>
    <xf numFmtId="164" fontId="3" fillId="0" borderId="0" xfId="0" applyNumberFormat="1" applyFont="1" applyFill="1" applyBorder="1" applyProtection="1"/>
    <xf numFmtId="9" fontId="3" fillId="0" borderId="0" xfId="3" applyFont="1" applyFill="1" applyBorder="1" applyProtection="1"/>
    <xf numFmtId="168" fontId="3" fillId="0" borderId="0" xfId="2" applyNumberFormat="1" applyFont="1" applyFill="1" applyBorder="1" applyAlignment="1" applyProtection="1">
      <alignment horizontal="center" vertical="center"/>
    </xf>
    <xf numFmtId="0" fontId="14" fillId="0" borderId="0" xfId="0" applyFont="1" applyFill="1" applyBorder="1" applyAlignment="1" applyProtection="1">
      <alignment vertical="center"/>
    </xf>
    <xf numFmtId="42" fontId="3" fillId="0" borderId="0" xfId="2" applyNumberFormat="1" applyFont="1" applyFill="1" applyBorder="1" applyAlignment="1" applyProtection="1">
      <alignment horizontal="center" vertical="center"/>
    </xf>
    <xf numFmtId="0" fontId="3" fillId="0" borderId="0" xfId="0" applyFont="1" applyFill="1" applyBorder="1" applyProtection="1"/>
    <xf numFmtId="168" fontId="7" fillId="2" borderId="4" xfId="2" applyNumberFormat="1" applyFont="1" applyFill="1" applyBorder="1" applyAlignment="1" applyProtection="1">
      <alignment horizontal="left" indent="2"/>
    </xf>
    <xf numFmtId="168" fontId="7" fillId="2" borderId="6" xfId="2" applyNumberFormat="1" applyFont="1" applyFill="1" applyBorder="1" applyAlignment="1" applyProtection="1">
      <alignment horizontal="left" indent="2"/>
    </xf>
    <xf numFmtId="168" fontId="7" fillId="2" borderId="5" xfId="2" applyNumberFormat="1" applyFont="1" applyFill="1" applyBorder="1" applyAlignment="1" applyProtection="1">
      <alignment horizontal="left" indent="2"/>
    </xf>
    <xf numFmtId="168" fontId="7" fillId="2" borderId="1" xfId="2" applyNumberFormat="1" applyFont="1" applyFill="1" applyBorder="1" applyAlignment="1" applyProtection="1">
      <alignment horizontal="left" vertical="center" indent="2"/>
    </xf>
    <xf numFmtId="168" fontId="7" fillId="2" borderId="3" xfId="2" applyNumberFormat="1" applyFont="1" applyFill="1" applyBorder="1" applyAlignment="1" applyProtection="1">
      <alignment horizontal="left" vertical="center" indent="2"/>
    </xf>
    <xf numFmtId="168" fontId="7" fillId="2" borderId="2" xfId="2" applyNumberFormat="1" applyFont="1" applyFill="1" applyBorder="1" applyAlignment="1" applyProtection="1">
      <alignment horizontal="left" vertical="center" indent="2"/>
    </xf>
    <xf numFmtId="44" fontId="7" fillId="2" borderId="4" xfId="2" applyFont="1" applyFill="1" applyBorder="1" applyAlignment="1" applyProtection="1">
      <alignment horizontal="center" vertical="center"/>
      <protection locked="0"/>
    </xf>
    <xf numFmtId="44" fontId="7" fillId="2" borderId="6" xfId="2" applyFont="1" applyFill="1" applyBorder="1" applyAlignment="1" applyProtection="1">
      <alignment horizontal="center" vertical="center"/>
      <protection locked="0"/>
    </xf>
    <xf numFmtId="44" fontId="7" fillId="2" borderId="5" xfId="2" applyFont="1" applyFill="1" applyBorder="1" applyAlignment="1" applyProtection="1">
      <alignment horizontal="center" vertical="center"/>
      <protection locked="0"/>
    </xf>
    <xf numFmtId="168" fontId="7" fillId="2" borderId="4" xfId="2" applyNumberFormat="1" applyFont="1" applyFill="1" applyBorder="1" applyAlignment="1" applyProtection="1">
      <alignment vertical="center"/>
      <protection locked="0"/>
    </xf>
    <xf numFmtId="168" fontId="7" fillId="2" borderId="6" xfId="2" applyNumberFormat="1" applyFont="1" applyFill="1" applyBorder="1" applyAlignment="1" applyProtection="1">
      <alignment vertical="center"/>
      <protection locked="0"/>
    </xf>
    <xf numFmtId="168" fontId="7" fillId="2" borderId="5" xfId="2" applyNumberFormat="1" applyFont="1" applyFill="1" applyBorder="1" applyAlignment="1" applyProtection="1">
      <alignment vertical="center"/>
      <protection locked="0"/>
    </xf>
    <xf numFmtId="0" fontId="0" fillId="0" borderId="0" xfId="0" applyAlignment="1" applyProtection="1">
      <alignment vertical="center"/>
    </xf>
    <xf numFmtId="168" fontId="3" fillId="0" borderId="0" xfId="2" applyNumberFormat="1" applyFont="1" applyFill="1" applyBorder="1" applyProtection="1"/>
    <xf numFmtId="0" fontId="6" fillId="0" borderId="0" xfId="0" applyFont="1" applyAlignment="1">
      <alignment horizontal="center"/>
    </xf>
    <xf numFmtId="0" fontId="0" fillId="0" borderId="0" xfId="0" applyFont="1" applyBorder="1" applyAlignment="1">
      <alignment horizontal="left" vertical="center" wrapText="1" indent="5"/>
    </xf>
    <xf numFmtId="0" fontId="0" fillId="0" borderId="0" xfId="0" applyAlignment="1">
      <alignment horizontal="left" vertical="center" wrapText="1"/>
    </xf>
    <xf numFmtId="0" fontId="0" fillId="0" borderId="0" xfId="0" applyAlignment="1">
      <alignment horizontal="left"/>
    </xf>
    <xf numFmtId="169" fontId="7" fillId="0" borderId="0" xfId="0" applyNumberFormat="1" applyFont="1" applyFill="1" applyBorder="1" applyAlignment="1" applyProtection="1">
      <alignment horizontal="center"/>
    </xf>
    <xf numFmtId="0" fontId="13"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xf>
    <xf numFmtId="168" fontId="7" fillId="0" borderId="0" xfId="2" applyNumberFormat="1" applyFont="1" applyFill="1" applyBorder="1" applyAlignment="1" applyProtection="1">
      <alignment horizontal="center"/>
    </xf>
    <xf numFmtId="0" fontId="13" fillId="0" borderId="0" xfId="0" applyFont="1" applyFill="1" applyBorder="1" applyAlignment="1" applyProtection="1">
      <alignment horizontal="left" vertical="center"/>
    </xf>
    <xf numFmtId="0" fontId="8" fillId="0" borderId="0" xfId="0" applyFont="1" applyFill="1" applyBorder="1" applyAlignment="1" applyProtection="1">
      <alignment horizontal="center"/>
    </xf>
    <xf numFmtId="0" fontId="2" fillId="0" borderId="0" xfId="0" quotePrefix="1" applyFont="1" applyFill="1" applyBorder="1" applyAlignment="1" applyProtection="1">
      <alignment horizontal="center" vertical="center" wrapText="1"/>
    </xf>
    <xf numFmtId="166" fontId="0" fillId="0" borderId="0" xfId="0" applyNumberFormat="1" applyFill="1" applyBorder="1" applyAlignment="1" applyProtection="1">
      <alignment horizontal="center"/>
    </xf>
    <xf numFmtId="49" fontId="13" fillId="0"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center"/>
    </xf>
    <xf numFmtId="0" fontId="6" fillId="0" borderId="0" xfId="0" applyFont="1" applyAlignment="1" applyProtection="1">
      <alignment horizontal="center"/>
    </xf>
    <xf numFmtId="0" fontId="12" fillId="5" borderId="0" xfId="0" applyFont="1" applyFill="1" applyAlignment="1" applyProtection="1">
      <alignment horizontal="center" vertical="center"/>
    </xf>
    <xf numFmtId="0" fontId="13" fillId="5" borderId="0" xfId="0" applyFont="1" applyFill="1" applyAlignment="1" applyProtection="1">
      <alignment horizontal="left" vertical="center"/>
    </xf>
    <xf numFmtId="44" fontId="11" fillId="0" borderId="7" xfId="2" applyFont="1" applyFill="1" applyBorder="1" applyAlignment="1" applyProtection="1">
      <alignment horizontal="center"/>
    </xf>
    <xf numFmtId="44" fontId="11" fillId="0" borderId="0" xfId="2" applyFont="1" applyFill="1" applyBorder="1" applyAlignment="1" applyProtection="1">
      <alignment horizontal="center"/>
    </xf>
    <xf numFmtId="0" fontId="14" fillId="0" borderId="0" xfId="0" applyFont="1" applyFill="1" applyBorder="1" applyAlignment="1" applyProtection="1">
      <alignment horizontal="center" vertical="center"/>
    </xf>
    <xf numFmtId="169" fontId="7" fillId="0" borderId="0" xfId="2" applyNumberFormat="1" applyFont="1" applyFill="1" applyBorder="1" applyAlignment="1" applyProtection="1">
      <alignment horizontal="center"/>
    </xf>
    <xf numFmtId="164" fontId="3" fillId="0" borderId="0" xfId="0" applyNumberFormat="1" applyFont="1" applyFill="1" applyBorder="1" applyAlignment="1" applyProtection="1">
      <alignment horizontal="center"/>
    </xf>
    <xf numFmtId="0" fontId="16" fillId="0" borderId="0" xfId="0" applyFont="1" applyAlignment="1" applyProtection="1">
      <alignment horizontal="center"/>
    </xf>
    <xf numFmtId="164" fontId="7" fillId="2" borderId="11" xfId="0" applyNumberFormat="1" applyFont="1" applyFill="1" applyBorder="1" applyAlignment="1" applyProtection="1">
      <alignment horizontal="center"/>
      <protection locked="0"/>
    </xf>
    <xf numFmtId="44" fontId="7" fillId="2" borderId="11" xfId="2" applyFont="1" applyFill="1" applyBorder="1" applyAlignment="1" applyProtection="1">
      <alignment horizontal="center"/>
      <protection locked="0"/>
    </xf>
    <xf numFmtId="164" fontId="3" fillId="0" borderId="11" xfId="0" applyNumberFormat="1" applyFont="1" applyBorder="1" applyAlignment="1">
      <alignment horizontal="center"/>
    </xf>
    <xf numFmtId="164" fontId="3" fillId="0" borderId="10" xfId="0" applyNumberFormat="1" applyFont="1" applyBorder="1" applyAlignment="1">
      <alignment horizontal="center"/>
    </xf>
    <xf numFmtId="164" fontId="7" fillId="2" borderId="0" xfId="0" applyNumberFormat="1" applyFont="1" applyFill="1" applyBorder="1" applyAlignment="1" applyProtection="1">
      <alignment horizontal="center"/>
      <protection locked="0"/>
    </xf>
    <xf numFmtId="44" fontId="7" fillId="2" borderId="0" xfId="2" applyFont="1" applyFill="1" applyBorder="1" applyAlignment="1" applyProtection="1">
      <alignment horizontal="center"/>
      <protection locked="0"/>
    </xf>
    <xf numFmtId="164" fontId="3" fillId="0" borderId="0" xfId="0" applyNumberFormat="1" applyFont="1" applyBorder="1" applyAlignment="1">
      <alignment horizontal="center"/>
    </xf>
    <xf numFmtId="164" fontId="3" fillId="0" borderId="8" xfId="0" applyNumberFormat="1" applyFont="1" applyBorder="1" applyAlignment="1">
      <alignment horizontal="center"/>
    </xf>
    <xf numFmtId="0" fontId="2" fillId="3" borderId="1" xfId="0" quotePrefix="1" applyFont="1" applyFill="1" applyBorder="1" applyAlignment="1">
      <alignment horizontal="center" vertical="center" wrapText="1"/>
    </xf>
    <xf numFmtId="0" fontId="2" fillId="3" borderId="3" xfId="0" quotePrefix="1" applyFont="1" applyFill="1" applyBorder="1" applyAlignment="1">
      <alignment horizontal="center" vertical="center" wrapText="1"/>
    </xf>
    <xf numFmtId="0" fontId="2" fillId="3" borderId="2" xfId="0" quotePrefix="1"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xf>
    <xf numFmtId="0" fontId="3" fillId="0" borderId="0" xfId="0" applyFont="1" applyAlignment="1">
      <alignment horizontal="left" vertical="center"/>
    </xf>
    <xf numFmtId="0" fontId="3" fillId="0" borderId="11" xfId="0" applyFont="1" applyBorder="1" applyAlignment="1">
      <alignment horizontal="center"/>
    </xf>
    <xf numFmtId="0" fontId="13" fillId="5" borderId="0" xfId="0" applyFont="1" applyFill="1" applyAlignment="1" applyProtection="1">
      <alignment horizontal="left" vertical="center" wrapText="1"/>
    </xf>
    <xf numFmtId="0" fontId="3" fillId="0" borderId="0" xfId="0" applyFont="1" applyFill="1" applyBorder="1" applyAlignment="1">
      <alignment horizontal="center"/>
    </xf>
    <xf numFmtId="0" fontId="0" fillId="4" borderId="0" xfId="0" applyFill="1" applyAlignment="1">
      <alignment horizontal="left" wrapText="1"/>
    </xf>
    <xf numFmtId="164" fontId="5" fillId="2" borderId="11" xfId="0" applyNumberFormat="1" applyFont="1" applyFill="1" applyBorder="1" applyAlignment="1" applyProtection="1">
      <alignment horizontal="center"/>
      <protection locked="0"/>
    </xf>
    <xf numFmtId="44" fontId="5" fillId="2" borderId="11" xfId="2" applyFont="1" applyFill="1" applyBorder="1" applyAlignment="1" applyProtection="1">
      <alignment horizontal="center"/>
      <protection locked="0"/>
    </xf>
    <xf numFmtId="164" fontId="0" fillId="0" borderId="11" xfId="0" applyNumberFormat="1" applyBorder="1" applyAlignment="1">
      <alignment horizontal="center"/>
    </xf>
    <xf numFmtId="164" fontId="0" fillId="0" borderId="10" xfId="0" applyNumberFormat="1" applyBorder="1" applyAlignment="1">
      <alignment horizontal="center"/>
    </xf>
    <xf numFmtId="164" fontId="5" fillId="2" borderId="0" xfId="0" applyNumberFormat="1" applyFont="1" applyFill="1" applyBorder="1" applyAlignment="1" applyProtection="1">
      <alignment horizontal="center"/>
      <protection locked="0"/>
    </xf>
    <xf numFmtId="44" fontId="5" fillId="2" borderId="0" xfId="2" applyFont="1" applyFill="1" applyBorder="1" applyAlignment="1" applyProtection="1">
      <alignment horizontal="center"/>
      <protection locked="0"/>
    </xf>
    <xf numFmtId="164" fontId="0" fillId="0" borderId="0" xfId="0" applyNumberFormat="1" applyBorder="1" applyAlignment="1">
      <alignment horizontal="center"/>
    </xf>
    <xf numFmtId="164" fontId="0" fillId="0" borderId="8" xfId="0" applyNumberFormat="1" applyBorder="1" applyAlignment="1">
      <alignment horizontal="center"/>
    </xf>
  </cellXfs>
  <cellStyles count="8">
    <cellStyle name="Comma" xfId="1" builtinId="3"/>
    <cellStyle name="Comma 10" xfId="7" xr:uid="{00000000-0005-0000-0000-000001000000}"/>
    <cellStyle name="Currency" xfId="2" builtinId="4"/>
    <cellStyle name="Currency 10" xfId="6" xr:uid="{00000000-0005-0000-0000-000003000000}"/>
    <cellStyle name="Normal" xfId="0" builtinId="0"/>
    <cellStyle name="Normal 1" xfId="5" xr:uid="{00000000-0005-0000-0000-000005000000}"/>
    <cellStyle name="Normal 2 10" xfId="4" xr:uid="{00000000-0005-0000-0000-000006000000}"/>
    <cellStyle name="Percent" xfId="3"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371475</xdr:colOff>
      <xdr:row>0</xdr:row>
      <xdr:rowOff>133350</xdr:rowOff>
    </xdr:from>
    <xdr:to>
      <xdr:col>10</xdr:col>
      <xdr:colOff>352425</xdr:colOff>
      <xdr:row>4</xdr:row>
      <xdr:rowOff>139149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15000" y="133350"/>
          <a:ext cx="2419350" cy="767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1273968</xdr:colOff>
      <xdr:row>1</xdr:row>
      <xdr:rowOff>0</xdr:rowOff>
    </xdr:from>
    <xdr:to>
      <xdr:col>0</xdr:col>
      <xdr:colOff>3321844</xdr:colOff>
      <xdr:row>3</xdr:row>
      <xdr:rowOff>126034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73968" y="916782"/>
          <a:ext cx="2047876" cy="649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1452563</xdr:colOff>
      <xdr:row>0</xdr:row>
      <xdr:rowOff>154782</xdr:rowOff>
    </xdr:from>
    <xdr:to>
      <xdr:col>1</xdr:col>
      <xdr:colOff>18522</xdr:colOff>
      <xdr:row>3</xdr:row>
      <xdr:rowOff>90316</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1452563" y="154782"/>
          <a:ext cx="2047876" cy="6499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47625</xdr:colOff>
      <xdr:row>0</xdr:row>
      <xdr:rowOff>0</xdr:rowOff>
    </xdr:from>
    <xdr:to>
      <xdr:col>10</xdr:col>
      <xdr:colOff>371475</xdr:colOff>
      <xdr:row>4</xdr:row>
      <xdr:rowOff>5799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0572750" y="0"/>
          <a:ext cx="2419350" cy="7677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765737</xdr:colOff>
      <xdr:row>1</xdr:row>
      <xdr:rowOff>0</xdr:rowOff>
    </xdr:from>
    <xdr:to>
      <xdr:col>0</xdr:col>
      <xdr:colOff>2813613</xdr:colOff>
      <xdr:row>3</xdr:row>
      <xdr:rowOff>112027</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765737" y="190500"/>
          <a:ext cx="2047876" cy="6411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730250</xdr:colOff>
      <xdr:row>1</xdr:row>
      <xdr:rowOff>0</xdr:rowOff>
    </xdr:from>
    <xdr:to>
      <xdr:col>0</xdr:col>
      <xdr:colOff>2778126</xdr:colOff>
      <xdr:row>3</xdr:row>
      <xdr:rowOff>112027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30250" y="190500"/>
          <a:ext cx="2047876" cy="6411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47625</xdr:colOff>
      <xdr:row>0</xdr:row>
      <xdr:rowOff>0</xdr:rowOff>
    </xdr:from>
    <xdr:to>
      <xdr:col>10</xdr:col>
      <xdr:colOff>371475</xdr:colOff>
      <xdr:row>4</xdr:row>
      <xdr:rowOff>5799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325100" y="0"/>
          <a:ext cx="2419350" cy="7677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47625</xdr:colOff>
      <xdr:row>0</xdr:row>
      <xdr:rowOff>0</xdr:rowOff>
    </xdr:from>
    <xdr:to>
      <xdr:col>10</xdr:col>
      <xdr:colOff>371475</xdr:colOff>
      <xdr:row>4</xdr:row>
      <xdr:rowOff>5799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0572750" y="0"/>
          <a:ext cx="2419350" cy="7677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intranet/Users/bmorton3/AppData/Local/Microsoft/Windows/Temporary%20Internet%20Files/Content.Outlook/QQ4V48NY/CAP%20Charts%20Template%20(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intranet/Users/belliott/AppData/Local/Microsoft/Windows/Temporary%20Internet%20Files/Content.Outlook/708WFKFR/BG%20-%20CAP%20Chart%20Template%20-%206.4.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intrust.sharepoint.com/frontline/Credit/Form%20and%20CAP%20Templates/Copy%20of%20CI%20Mid%20Market%20CAP%20Charts%2009.30.19%20(0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Trans Overview"/>
      <sheetName val="S &amp; U"/>
      <sheetName val="_CIQHiddenCacheSheet"/>
      <sheetName val="Historical"/>
      <sheetName val="Assumptions"/>
      <sheetName val="Projections"/>
      <sheetName val="Comps - Pub Isser"/>
      <sheetName val="Comps - Priv Issuer"/>
      <sheetName val="Extended Ratio Analysis"/>
      <sheetName val="DCF Valuation"/>
      <sheetName val="Sheet12"/>
      <sheetName val="Sheet1"/>
      <sheetName val="Sheet3"/>
      <sheetName val="Data Validation"/>
      <sheetName val="Sheet1 (2)"/>
    </sheetNames>
    <sheetDataSet>
      <sheetData sheetId="0">
        <row r="7">
          <cell r="F7">
            <v>42627</v>
          </cell>
          <cell r="H7">
            <v>0</v>
          </cell>
        </row>
        <row r="11">
          <cell r="F11" t="str">
            <v>Press Ganey Holdings, Inc.</v>
          </cell>
        </row>
        <row r="12">
          <cell r="F12" t="str">
            <v>NYSE:PGND</v>
          </cell>
        </row>
        <row r="15">
          <cell r="F15">
            <v>42460</v>
          </cell>
        </row>
      </sheetData>
      <sheetData sheetId="1"/>
      <sheetData sheetId="2"/>
      <sheetData sheetId="3"/>
      <sheetData sheetId="4"/>
      <sheetData sheetId="5">
        <row r="14">
          <cell r="G14">
            <v>1</v>
          </cell>
        </row>
      </sheetData>
      <sheetData sheetId="6"/>
      <sheetData sheetId="7"/>
      <sheetData sheetId="8"/>
      <sheetData sheetId="9">
        <row r="284">
          <cell r="AV284" t="str">
            <v>USD</v>
          </cell>
        </row>
      </sheetData>
      <sheetData sheetId="10"/>
      <sheetData sheetId="1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 Overview"/>
      <sheetName val="S&amp;U, Cap Chart"/>
      <sheetName val="Historical"/>
      <sheetName val="Assumptions"/>
      <sheetName val="_CIQHiddenCacheSheet"/>
      <sheetName val="Projections"/>
      <sheetName val="Comps-Public"/>
      <sheetName val="Comps - Private"/>
    </sheetNames>
    <sheetDataSet>
      <sheetData sheetId="0">
        <row r="7">
          <cell r="H7">
            <v>0</v>
          </cell>
        </row>
      </sheetData>
      <sheetData sheetId="1"/>
      <sheetData sheetId="2">
        <row r="22">
          <cell r="L22">
            <v>0</v>
          </cell>
        </row>
      </sheetData>
      <sheetData sheetId="3">
        <row r="11">
          <cell r="F11" t="str">
            <v>(Invalid Identifier)</v>
          </cell>
        </row>
      </sheetData>
      <sheetData sheetId="4"/>
      <sheetData sheetId="5"/>
      <sheetData sheetId="6">
        <row r="4">
          <cell r="J4">
            <v>2014</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 ACE"/>
      <sheetName val="Page 1 - Int Part"/>
      <sheetName val="Page 1 - Ext Part"/>
      <sheetName val="Sources and Uses"/>
      <sheetName val="Capitalization Summary"/>
      <sheetName val="Ownership"/>
      <sheetName val="Part&amp;Syn Strategy"/>
      <sheetName val="Ancillary Business"/>
      <sheetName val="Policy Exceptions"/>
      <sheetName val="Data Validation"/>
      <sheetName val="Interim Financials"/>
      <sheetName val="Actual Financial Performance"/>
      <sheetName val="Adjusted Cash Flow"/>
      <sheetName val="Proj Financial Performance"/>
      <sheetName val="Downside Financial Performance"/>
      <sheetName val="Qrtly Financial Perf"/>
      <sheetName val="Leverage Analysis"/>
      <sheetName val="Fixed-Variable Costs"/>
      <sheetName val="Sales Concentration"/>
      <sheetName val="Balance Sheet"/>
      <sheetName val="Accounts Payable"/>
      <sheetName val="Working Capital Analysis"/>
      <sheetName val="Total Collateral Summary"/>
      <sheetName val="Existing BBC "/>
      <sheetName val="BB TTM History - Summary"/>
      <sheetName val="BB TTM History - Detail"/>
      <sheetName val="Account Receivables"/>
      <sheetName val="Inventory"/>
      <sheetName val="Field Exam Results"/>
      <sheetName val="M&amp;E"/>
      <sheetName val="Real Estate"/>
      <sheetName val="CE&amp;A Under $1MM"/>
      <sheetName val="Small Business - Cash Flow"/>
      <sheetName val="Small Business - Balance Sheet"/>
      <sheetName val="Personal Financial Statement"/>
      <sheetName val="Pricing Grid"/>
      <sheetName val="Covenant Compliance"/>
      <sheetName val="Cov Calculation Charts"/>
      <sheetName val="Tracking Requirements"/>
    </sheetNames>
    <sheetDataSet>
      <sheetData sheetId="0"/>
      <sheetData sheetId="1"/>
      <sheetData sheetId="2"/>
      <sheetData sheetId="3"/>
      <sheetData sheetId="4"/>
      <sheetData sheetId="5"/>
      <sheetData sheetId="6"/>
      <sheetData sheetId="7"/>
      <sheetData sheetId="8"/>
      <sheetData sheetId="9">
        <row r="54">
          <cell r="A54" t="str">
            <v>Pick</v>
          </cell>
          <cell r="B54" t="str">
            <v>Pick</v>
          </cell>
        </row>
        <row r="55">
          <cell r="A55" t="str">
            <v>Commercial CRE/C&amp;I</v>
          </cell>
          <cell r="B55" t="str">
            <v>CommercialCRECI</v>
          </cell>
        </row>
        <row r="56">
          <cell r="A56" t="str">
            <v>Small Business/SBA</v>
          </cell>
          <cell r="B56" t="str">
            <v>SmallBusSBA</v>
          </cell>
        </row>
        <row r="57">
          <cell r="A57" t="str">
            <v>Consumer Loans (including HELOCs)</v>
          </cell>
          <cell r="B57" t="str">
            <v>ConsumerLoan</v>
          </cell>
        </row>
        <row r="58">
          <cell r="A58" t="str">
            <v>Residential Mortgage - 1st &amp; 2nd Closed End Mortgages (Wintrust Mortgage Originated)</v>
          </cell>
          <cell r="B58" t="str">
            <v>ResidentialMortg</v>
          </cell>
        </row>
        <row r="59">
          <cell r="A59" t="str">
            <v>Leasing</v>
          </cell>
          <cell r="B59" t="str">
            <v>Leasing</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S41"/>
  <sheetViews>
    <sheetView showGridLines="0" tabSelected="1" topLeftCell="B1" workbookViewId="0">
      <selection activeCell="B1" sqref="B1"/>
    </sheetView>
  </sheetViews>
  <sheetFormatPr defaultRowHeight="15" x14ac:dyDescent="0.25"/>
  <cols>
    <col min="2" max="2" width="17.42578125" style="93" bestFit="1" customWidth="1"/>
    <col min="3" max="3" width="26.140625" customWidth="1"/>
  </cols>
  <sheetData>
    <row r="1" spans="1:19" x14ac:dyDescent="0.25">
      <c r="A1" s="66" t="s">
        <v>71</v>
      </c>
      <c r="B1"/>
    </row>
    <row r="2" spans="1:19" x14ac:dyDescent="0.25">
      <c r="A2" s="66" t="s">
        <v>70</v>
      </c>
      <c r="B2"/>
    </row>
    <row r="3" spans="1:19" x14ac:dyDescent="0.25">
      <c r="B3"/>
    </row>
    <row r="4" spans="1:19" x14ac:dyDescent="0.25">
      <c r="B4"/>
    </row>
    <row r="5" spans="1:19" x14ac:dyDescent="0.25">
      <c r="B5"/>
    </row>
    <row r="6" spans="1:19" ht="21" x14ac:dyDescent="0.35">
      <c r="B6" s="224" t="s">
        <v>129</v>
      </c>
      <c r="C6" s="224"/>
      <c r="D6" s="224"/>
      <c r="E6" s="224"/>
      <c r="F6" s="224"/>
      <c r="G6" s="224"/>
      <c r="H6" s="224"/>
      <c r="I6" s="224"/>
      <c r="J6" s="224"/>
      <c r="K6" s="224"/>
      <c r="L6" s="224"/>
      <c r="M6" s="224"/>
      <c r="N6" s="224"/>
      <c r="O6" s="224"/>
      <c r="P6" s="224"/>
      <c r="Q6" s="224"/>
      <c r="R6" s="224"/>
      <c r="S6" s="224"/>
    </row>
    <row r="7" spans="1:19" ht="21" x14ac:dyDescent="0.35">
      <c r="B7" s="224" t="s">
        <v>13</v>
      </c>
      <c r="C7" s="224"/>
      <c r="D7" s="224"/>
      <c r="E7" s="224"/>
      <c r="F7" s="224"/>
      <c r="G7" s="224"/>
      <c r="H7" s="224"/>
      <c r="I7" s="224"/>
      <c r="J7" s="224"/>
      <c r="K7" s="224"/>
      <c r="L7" s="224"/>
      <c r="M7" s="224"/>
      <c r="N7" s="224"/>
      <c r="O7" s="224"/>
      <c r="P7" s="224"/>
      <c r="Q7" s="224"/>
      <c r="R7" s="224"/>
      <c r="S7" s="224"/>
    </row>
    <row r="8" spans="1:19" x14ac:dyDescent="0.25">
      <c r="B8" s="4"/>
      <c r="C8" s="4"/>
      <c r="D8" s="4"/>
      <c r="E8" s="4"/>
      <c r="F8" s="4"/>
      <c r="G8" s="4"/>
      <c r="H8" s="4"/>
      <c r="I8" s="4"/>
      <c r="J8" s="4"/>
      <c r="K8" s="4"/>
      <c r="L8" s="4"/>
      <c r="M8" s="4"/>
    </row>
    <row r="9" spans="1:19" x14ac:dyDescent="0.25">
      <c r="B9" s="92" t="s">
        <v>115</v>
      </c>
      <c r="C9" s="226" t="s">
        <v>132</v>
      </c>
      <c r="D9" s="226"/>
      <c r="E9" s="226"/>
      <c r="F9" s="226"/>
      <c r="G9" s="226"/>
      <c r="H9" s="226"/>
      <c r="I9" s="226"/>
      <c r="J9" s="226"/>
      <c r="K9" s="226"/>
      <c r="L9" s="226"/>
      <c r="M9" s="226"/>
      <c r="N9" s="226"/>
      <c r="O9" s="226"/>
      <c r="P9" s="226"/>
      <c r="Q9" s="226"/>
      <c r="R9" s="226"/>
    </row>
    <row r="10" spans="1:19" ht="33" customHeight="1" x14ac:dyDescent="0.25">
      <c r="C10" s="226"/>
      <c r="D10" s="226"/>
      <c r="E10" s="226"/>
      <c r="F10" s="226"/>
      <c r="G10" s="226"/>
      <c r="H10" s="226"/>
      <c r="I10" s="226"/>
      <c r="J10" s="226"/>
      <c r="K10" s="226"/>
      <c r="L10" s="226"/>
      <c r="M10" s="226"/>
      <c r="N10" s="226"/>
      <c r="O10" s="226"/>
      <c r="P10" s="226"/>
      <c r="Q10" s="226"/>
      <c r="R10" s="226"/>
    </row>
    <row r="12" spans="1:19" x14ac:dyDescent="0.25">
      <c r="B12" s="92" t="s">
        <v>116</v>
      </c>
      <c r="C12" s="227" t="s">
        <v>123</v>
      </c>
      <c r="D12" s="227"/>
      <c r="E12" s="227"/>
      <c r="F12" s="227"/>
      <c r="G12" s="227"/>
      <c r="H12" s="227"/>
      <c r="I12" s="227"/>
      <c r="J12" s="227"/>
      <c r="K12" s="227"/>
      <c r="L12" s="227"/>
      <c r="M12" s="227"/>
      <c r="N12" s="227"/>
      <c r="O12" s="227"/>
      <c r="P12" s="227"/>
      <c r="Q12" s="227"/>
      <c r="R12" s="227"/>
    </row>
    <row r="13" spans="1:19" x14ac:dyDescent="0.25">
      <c r="C13" s="9" t="s">
        <v>117</v>
      </c>
      <c r="D13" s="9"/>
      <c r="E13" s="9"/>
      <c r="F13" s="9"/>
      <c r="G13" s="9"/>
      <c r="H13" s="9"/>
      <c r="I13" s="9"/>
      <c r="J13" s="9"/>
      <c r="K13" s="9"/>
      <c r="L13" s="9"/>
      <c r="M13" s="9"/>
      <c r="N13" s="9"/>
      <c r="O13" s="9"/>
      <c r="P13" s="9"/>
      <c r="Q13" s="9"/>
      <c r="R13" s="9"/>
    </row>
    <row r="14" spans="1:19" x14ac:dyDescent="0.25">
      <c r="C14" s="9" t="s">
        <v>118</v>
      </c>
      <c r="D14" s="9"/>
      <c r="E14" s="9"/>
      <c r="F14" s="9"/>
      <c r="G14" s="9"/>
      <c r="H14" s="9"/>
      <c r="I14" s="9"/>
      <c r="J14" s="9"/>
      <c r="K14" s="9"/>
      <c r="L14" s="9"/>
      <c r="M14" s="9"/>
      <c r="N14" s="9"/>
      <c r="O14" s="9"/>
      <c r="P14" s="9"/>
      <c r="Q14" s="9"/>
      <c r="R14" s="9"/>
    </row>
    <row r="16" spans="1:19" x14ac:dyDescent="0.25">
      <c r="C16" t="s">
        <v>121</v>
      </c>
    </row>
    <row r="17" spans="3:3" x14ac:dyDescent="0.25">
      <c r="C17" s="90" t="s">
        <v>100</v>
      </c>
    </row>
    <row r="18" spans="3:3" x14ac:dyDescent="0.25">
      <c r="C18" s="90" t="s">
        <v>101</v>
      </c>
    </row>
    <row r="19" spans="3:3" x14ac:dyDescent="0.25">
      <c r="C19" s="90" t="s">
        <v>102</v>
      </c>
    </row>
    <row r="20" spans="3:3" x14ac:dyDescent="0.25">
      <c r="C20" s="90" t="s">
        <v>103</v>
      </c>
    </row>
    <row r="21" spans="3:3" x14ac:dyDescent="0.25">
      <c r="C21" s="90" t="s">
        <v>104</v>
      </c>
    </row>
    <row r="22" spans="3:3" x14ac:dyDescent="0.25">
      <c r="C22" s="90" t="s">
        <v>105</v>
      </c>
    </row>
    <row r="23" spans="3:3" x14ac:dyDescent="0.25">
      <c r="C23" s="90" t="s">
        <v>106</v>
      </c>
    </row>
    <row r="25" spans="3:3" x14ac:dyDescent="0.25">
      <c r="C25" s="90" t="s">
        <v>119</v>
      </c>
    </row>
    <row r="26" spans="3:3" x14ac:dyDescent="0.25">
      <c r="C26" s="90" t="s">
        <v>107</v>
      </c>
    </row>
    <row r="27" spans="3:3" x14ac:dyDescent="0.25">
      <c r="C27" s="90" t="s">
        <v>108</v>
      </c>
    </row>
    <row r="28" spans="3:3" x14ac:dyDescent="0.25">
      <c r="C28" s="90" t="s">
        <v>109</v>
      </c>
    </row>
    <row r="29" spans="3:3" x14ac:dyDescent="0.25">
      <c r="C29" s="90" t="s">
        <v>110</v>
      </c>
    </row>
    <row r="31" spans="3:3" x14ac:dyDescent="0.25">
      <c r="C31" s="103" t="s">
        <v>135</v>
      </c>
    </row>
    <row r="32" spans="3:3" x14ac:dyDescent="0.25">
      <c r="C32" s="90" t="s">
        <v>111</v>
      </c>
    </row>
    <row r="33" spans="3:18" x14ac:dyDescent="0.25">
      <c r="C33" s="90" t="s">
        <v>112</v>
      </c>
    </row>
    <row r="34" spans="3:18" x14ac:dyDescent="0.25">
      <c r="C34" s="90"/>
    </row>
    <row r="35" spans="3:18" x14ac:dyDescent="0.25">
      <c r="C35" s="91" t="s">
        <v>136</v>
      </c>
    </row>
    <row r="36" spans="3:18" x14ac:dyDescent="0.25">
      <c r="C36" s="90" t="s">
        <v>134</v>
      </c>
    </row>
    <row r="37" spans="3:18" x14ac:dyDescent="0.25">
      <c r="C37" s="90" t="s">
        <v>112</v>
      </c>
    </row>
    <row r="38" spans="3:18" x14ac:dyDescent="0.25">
      <c r="C38" s="90"/>
    </row>
    <row r="39" spans="3:18" x14ac:dyDescent="0.25">
      <c r="C39" s="91" t="s">
        <v>120</v>
      </c>
    </row>
    <row r="40" spans="3:18" ht="30" customHeight="1" x14ac:dyDescent="0.25">
      <c r="C40" s="225" t="s">
        <v>113</v>
      </c>
      <c r="D40" s="225"/>
      <c r="E40" s="225"/>
      <c r="F40" s="225"/>
      <c r="G40" s="225"/>
      <c r="H40" s="225"/>
      <c r="I40" s="225"/>
      <c r="J40" s="225"/>
      <c r="K40" s="225"/>
      <c r="L40" s="225"/>
      <c r="M40" s="225"/>
      <c r="N40" s="225"/>
      <c r="O40" s="225"/>
      <c r="P40" s="225"/>
      <c r="Q40" s="225"/>
      <c r="R40" s="225"/>
    </row>
    <row r="41" spans="3:18" ht="47.25" customHeight="1" x14ac:dyDescent="0.25">
      <c r="C41" s="225" t="s">
        <v>114</v>
      </c>
      <c r="D41" s="225"/>
      <c r="E41" s="225"/>
      <c r="F41" s="225"/>
      <c r="G41" s="225"/>
      <c r="H41" s="225"/>
      <c r="I41" s="225"/>
      <c r="J41" s="225"/>
      <c r="K41" s="225"/>
      <c r="L41" s="225"/>
      <c r="M41" s="225"/>
      <c r="N41" s="225"/>
      <c r="O41" s="225"/>
      <c r="P41" s="225"/>
      <c r="Q41" s="225"/>
      <c r="R41" s="225"/>
    </row>
  </sheetData>
  <sheetProtection algorithmName="SHA-512" hashValue="IimMZ3OZBrFZUwF4B8W9CB0BGEk5DIxBwIL7ebblKGSfn3H7Acxbj+u32Ueah1ZYRHF2VxblrBnLDDivruHJMw==" saltValue="PeU6NP/6JHKGnW7JoYOtUQ==" spinCount="100000" sheet="1" objects="1" scenarios="1"/>
  <mergeCells count="6">
    <mergeCell ref="B6:S6"/>
    <mergeCell ref="B7:S7"/>
    <mergeCell ref="C40:R40"/>
    <mergeCell ref="C41:R41"/>
    <mergeCell ref="C9:R10"/>
    <mergeCell ref="C12:R12"/>
  </mergeCells>
  <pageMargins left="0.7" right="0.7" top="0.75" bottom="0.75" header="0.3" footer="0.3"/>
  <pageSetup scale="6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216"/>
  <sheetViews>
    <sheetView showGridLines="0" zoomScale="85" zoomScaleNormal="85" workbookViewId="0">
      <selection activeCell="B17" sqref="B17"/>
    </sheetView>
  </sheetViews>
  <sheetFormatPr defaultRowHeight="15" x14ac:dyDescent="0.25"/>
  <cols>
    <col min="1" max="1" width="52.140625" style="134" customWidth="1"/>
    <col min="2" max="2" width="20.28515625" style="134" bestFit="1" customWidth="1"/>
    <col min="3" max="13" width="16.7109375" style="134" customWidth="1"/>
    <col min="14" max="16384" width="9.140625" style="134"/>
  </cols>
  <sheetData>
    <row r="1" spans="1:19" x14ac:dyDescent="0.25">
      <c r="A1" s="133" t="s">
        <v>71</v>
      </c>
    </row>
    <row r="2" spans="1:19" ht="21" x14ac:dyDescent="0.35">
      <c r="A2" s="238" t="s">
        <v>130</v>
      </c>
      <c r="B2" s="238"/>
      <c r="C2" s="238"/>
      <c r="D2" s="238"/>
      <c r="E2" s="238"/>
      <c r="F2" s="238"/>
      <c r="G2" s="238"/>
      <c r="H2" s="238"/>
      <c r="I2" s="238"/>
      <c r="J2" s="238"/>
      <c r="K2" s="238"/>
      <c r="L2" s="238"/>
      <c r="M2" s="238"/>
      <c r="N2" s="174"/>
      <c r="O2" s="174"/>
      <c r="P2" s="174"/>
      <c r="Q2" s="174"/>
      <c r="R2" s="174"/>
      <c r="S2" s="174"/>
    </row>
    <row r="3" spans="1:19" ht="21" x14ac:dyDescent="0.35">
      <c r="A3" s="238" t="s">
        <v>127</v>
      </c>
      <c r="B3" s="238"/>
      <c r="C3" s="238"/>
      <c r="D3" s="238"/>
      <c r="E3" s="238"/>
      <c r="F3" s="238"/>
      <c r="G3" s="238"/>
      <c r="H3" s="238"/>
      <c r="I3" s="238"/>
      <c r="J3" s="238"/>
      <c r="K3" s="238"/>
      <c r="L3" s="238"/>
      <c r="M3" s="238"/>
      <c r="N3" s="174"/>
      <c r="O3" s="174"/>
      <c r="P3" s="174"/>
      <c r="Q3" s="174"/>
      <c r="R3" s="174"/>
      <c r="S3" s="174"/>
    </row>
    <row r="4" spans="1:19" x14ac:dyDescent="0.25">
      <c r="B4" s="135"/>
      <c r="C4" s="135"/>
      <c r="D4" s="135"/>
      <c r="E4" s="135"/>
      <c r="F4" s="135"/>
      <c r="G4" s="135"/>
      <c r="H4" s="135"/>
      <c r="I4" s="135"/>
      <c r="J4" s="135"/>
      <c r="K4" s="135"/>
      <c r="L4" s="135"/>
      <c r="M4" s="135"/>
    </row>
    <row r="5" spans="1:19" x14ac:dyDescent="0.25">
      <c r="A5" s="239" t="s">
        <v>124</v>
      </c>
      <c r="B5" s="240" t="s">
        <v>42</v>
      </c>
      <c r="C5" s="240"/>
      <c r="D5" s="240"/>
      <c r="E5" s="240"/>
      <c r="F5" s="240"/>
      <c r="G5" s="240"/>
      <c r="H5" s="240"/>
      <c r="I5" s="240"/>
      <c r="J5" s="240"/>
      <c r="K5" s="240"/>
      <c r="L5" s="240"/>
      <c r="M5" s="240"/>
    </row>
    <row r="6" spans="1:19" x14ac:dyDescent="0.25">
      <c r="A6" s="239"/>
      <c r="B6" s="240"/>
      <c r="C6" s="240"/>
      <c r="D6" s="240"/>
      <c r="E6" s="240"/>
      <c r="F6" s="240"/>
      <c r="G6" s="240"/>
      <c r="H6" s="240"/>
      <c r="I6" s="240"/>
      <c r="J6" s="240"/>
      <c r="K6" s="240"/>
      <c r="L6" s="240"/>
      <c r="M6" s="240"/>
    </row>
    <row r="7" spans="1:19" ht="15.75" thickBot="1" x14ac:dyDescent="0.3">
      <c r="A7" s="109" t="s">
        <v>24</v>
      </c>
      <c r="B7" s="111">
        <v>43496</v>
      </c>
      <c r="C7" s="111">
        <v>43524</v>
      </c>
      <c r="D7" s="111">
        <v>43555</v>
      </c>
      <c r="E7" s="111">
        <v>43585</v>
      </c>
      <c r="F7" s="111">
        <v>43616</v>
      </c>
      <c r="G7" s="111">
        <v>43646</v>
      </c>
      <c r="H7" s="111">
        <v>43677</v>
      </c>
      <c r="I7" s="111">
        <v>43708</v>
      </c>
      <c r="J7" s="111">
        <v>43738</v>
      </c>
      <c r="K7" s="111">
        <v>43769</v>
      </c>
      <c r="L7" s="111">
        <v>43799</v>
      </c>
      <c r="M7" s="111">
        <v>43830</v>
      </c>
    </row>
    <row r="8" spans="1:19" s="169" customFormat="1" ht="15.75" customHeight="1" thickBot="1" x14ac:dyDescent="0.3">
      <c r="A8" s="104" t="s">
        <v>133</v>
      </c>
      <c r="B8" s="95">
        <v>0</v>
      </c>
      <c r="C8" s="96">
        <v>0</v>
      </c>
      <c r="D8" s="96">
        <v>0</v>
      </c>
      <c r="E8" s="96">
        <v>0</v>
      </c>
      <c r="F8" s="96">
        <v>0</v>
      </c>
      <c r="G8" s="96">
        <v>0</v>
      </c>
      <c r="H8" s="96">
        <v>0</v>
      </c>
      <c r="I8" s="96">
        <v>0</v>
      </c>
      <c r="J8" s="96">
        <v>0</v>
      </c>
      <c r="K8" s="96">
        <v>0</v>
      </c>
      <c r="L8" s="96">
        <v>0</v>
      </c>
      <c r="M8" s="97">
        <v>0</v>
      </c>
    </row>
    <row r="9" spans="1:19" s="169" customFormat="1" ht="15.75" customHeight="1" thickBot="1" x14ac:dyDescent="0.3">
      <c r="A9" s="105" t="s">
        <v>17</v>
      </c>
      <c r="B9" s="95">
        <v>0</v>
      </c>
      <c r="C9" s="96">
        <v>0</v>
      </c>
      <c r="D9" s="96">
        <v>0</v>
      </c>
      <c r="E9" s="96">
        <v>0</v>
      </c>
      <c r="F9" s="96">
        <v>0</v>
      </c>
      <c r="G9" s="96">
        <v>0</v>
      </c>
      <c r="H9" s="96">
        <v>0</v>
      </c>
      <c r="I9" s="96">
        <v>0</v>
      </c>
      <c r="J9" s="96">
        <v>0</v>
      </c>
      <c r="K9" s="96">
        <v>0</v>
      </c>
      <c r="L9" s="96">
        <v>0</v>
      </c>
      <c r="M9" s="97">
        <v>0</v>
      </c>
    </row>
    <row r="10" spans="1:19" s="169" customFormat="1" ht="15.75" customHeight="1" thickBot="1" x14ac:dyDescent="0.3">
      <c r="A10" s="105" t="s">
        <v>18</v>
      </c>
      <c r="B10" s="95">
        <v>0</v>
      </c>
      <c r="C10" s="96">
        <v>0</v>
      </c>
      <c r="D10" s="96">
        <v>0</v>
      </c>
      <c r="E10" s="96">
        <v>0</v>
      </c>
      <c r="F10" s="96">
        <v>0</v>
      </c>
      <c r="G10" s="96">
        <v>0</v>
      </c>
      <c r="H10" s="96">
        <v>0</v>
      </c>
      <c r="I10" s="96">
        <v>0</v>
      </c>
      <c r="J10" s="96">
        <v>0</v>
      </c>
      <c r="K10" s="96">
        <v>0</v>
      </c>
      <c r="L10" s="96">
        <v>0</v>
      </c>
      <c r="M10" s="97">
        <v>0</v>
      </c>
    </row>
    <row r="11" spans="1:19" s="169" customFormat="1" ht="15.75" customHeight="1" thickBot="1" x14ac:dyDescent="0.3">
      <c r="A11" s="105" t="s">
        <v>19</v>
      </c>
      <c r="B11" s="95">
        <v>0</v>
      </c>
      <c r="C11" s="96">
        <v>0</v>
      </c>
      <c r="D11" s="96">
        <v>0</v>
      </c>
      <c r="E11" s="96">
        <v>0</v>
      </c>
      <c r="F11" s="96">
        <v>0</v>
      </c>
      <c r="G11" s="96">
        <v>0</v>
      </c>
      <c r="H11" s="96">
        <v>0</v>
      </c>
      <c r="I11" s="96">
        <v>0</v>
      </c>
      <c r="J11" s="96">
        <v>0</v>
      </c>
      <c r="K11" s="96">
        <v>0</v>
      </c>
      <c r="L11" s="96">
        <v>0</v>
      </c>
      <c r="M11" s="97">
        <v>0</v>
      </c>
    </row>
    <row r="12" spans="1:19" s="169" customFormat="1" ht="15.75" customHeight="1" thickBot="1" x14ac:dyDescent="0.3">
      <c r="A12" s="105" t="s">
        <v>20</v>
      </c>
      <c r="B12" s="95">
        <v>0</v>
      </c>
      <c r="C12" s="96">
        <v>0</v>
      </c>
      <c r="D12" s="96">
        <v>0</v>
      </c>
      <c r="E12" s="96">
        <v>0</v>
      </c>
      <c r="F12" s="96">
        <v>0</v>
      </c>
      <c r="G12" s="96">
        <v>0</v>
      </c>
      <c r="H12" s="96">
        <v>0</v>
      </c>
      <c r="I12" s="96">
        <v>0</v>
      </c>
      <c r="J12" s="96">
        <v>0</v>
      </c>
      <c r="K12" s="96">
        <v>0</v>
      </c>
      <c r="L12" s="96">
        <v>0</v>
      </c>
      <c r="M12" s="97">
        <v>0</v>
      </c>
    </row>
    <row r="13" spans="1:19" s="169" customFormat="1" ht="15.75" customHeight="1" thickBot="1" x14ac:dyDescent="0.3">
      <c r="A13" s="106" t="s">
        <v>21</v>
      </c>
      <c r="B13" s="95">
        <v>0</v>
      </c>
      <c r="C13" s="96">
        <v>0</v>
      </c>
      <c r="D13" s="96">
        <v>0</v>
      </c>
      <c r="E13" s="96">
        <v>0</v>
      </c>
      <c r="F13" s="96">
        <v>0</v>
      </c>
      <c r="G13" s="96">
        <v>0</v>
      </c>
      <c r="H13" s="96">
        <v>0</v>
      </c>
      <c r="I13" s="96">
        <v>0</v>
      </c>
      <c r="J13" s="96">
        <v>0</v>
      </c>
      <c r="K13" s="96">
        <v>0</v>
      </c>
      <c r="L13" s="96">
        <v>0</v>
      </c>
      <c r="M13" s="97">
        <v>0</v>
      </c>
    </row>
    <row r="14" spans="1:19" ht="4.5" customHeight="1" thickBot="1" x14ac:dyDescent="0.3">
      <c r="A14" s="107"/>
      <c r="B14" s="165"/>
      <c r="C14" s="166"/>
      <c r="D14" s="166"/>
      <c r="E14" s="166"/>
      <c r="F14" s="166"/>
      <c r="G14" s="166"/>
      <c r="H14" s="166"/>
      <c r="I14" s="166"/>
      <c r="J14" s="166"/>
      <c r="K14" s="166"/>
      <c r="L14" s="166"/>
      <c r="M14" s="167"/>
      <c r="N14" s="178"/>
      <c r="O14" s="178"/>
    </row>
    <row r="15" spans="1:19" ht="15.75" thickBot="1" x14ac:dyDescent="0.3">
      <c r="A15" s="108" t="s">
        <v>15</v>
      </c>
      <c r="B15" s="152">
        <f t="shared" ref="B15:M15" si="0">+(SUM(B8:B13))</f>
        <v>0</v>
      </c>
      <c r="C15" s="153">
        <f t="shared" si="0"/>
        <v>0</v>
      </c>
      <c r="D15" s="153">
        <f t="shared" si="0"/>
        <v>0</v>
      </c>
      <c r="E15" s="153">
        <f t="shared" si="0"/>
        <v>0</v>
      </c>
      <c r="F15" s="153">
        <f t="shared" si="0"/>
        <v>0</v>
      </c>
      <c r="G15" s="153">
        <f t="shared" si="0"/>
        <v>0</v>
      </c>
      <c r="H15" s="153">
        <f t="shared" si="0"/>
        <v>0</v>
      </c>
      <c r="I15" s="153">
        <f t="shared" si="0"/>
        <v>0</v>
      </c>
      <c r="J15" s="153">
        <f t="shared" si="0"/>
        <v>0</v>
      </c>
      <c r="K15" s="153">
        <f t="shared" si="0"/>
        <v>0</v>
      </c>
      <c r="L15" s="153">
        <f t="shared" si="0"/>
        <v>0</v>
      </c>
      <c r="M15" s="154">
        <f t="shared" si="0"/>
        <v>0</v>
      </c>
    </row>
    <row r="16" spans="1:19" ht="15.75" thickBot="1" x14ac:dyDescent="0.3">
      <c r="A16" s="109" t="s">
        <v>25</v>
      </c>
      <c r="B16" s="165"/>
      <c r="C16" s="166"/>
      <c r="D16" s="166"/>
      <c r="E16" s="166"/>
      <c r="F16" s="166"/>
      <c r="G16" s="166"/>
      <c r="H16" s="166"/>
      <c r="I16" s="166"/>
      <c r="J16" s="166"/>
      <c r="K16" s="166"/>
      <c r="L16" s="166"/>
      <c r="M16" s="167"/>
    </row>
    <row r="17" spans="1:15" s="222" customFormat="1" ht="30.75" thickBot="1" x14ac:dyDescent="0.3">
      <c r="A17" s="136" t="s">
        <v>138</v>
      </c>
      <c r="B17" s="219">
        <v>0</v>
      </c>
      <c r="C17" s="220">
        <v>0</v>
      </c>
      <c r="D17" s="220">
        <v>0</v>
      </c>
      <c r="E17" s="220">
        <v>0</v>
      </c>
      <c r="F17" s="220">
        <v>0</v>
      </c>
      <c r="G17" s="220">
        <v>0</v>
      </c>
      <c r="H17" s="220">
        <v>0</v>
      </c>
      <c r="I17" s="220">
        <v>0</v>
      </c>
      <c r="J17" s="220">
        <v>0</v>
      </c>
      <c r="K17" s="220">
        <v>0</v>
      </c>
      <c r="L17" s="220">
        <v>0</v>
      </c>
      <c r="M17" s="221">
        <v>0</v>
      </c>
    </row>
    <row r="18" spans="1:15" ht="15.75" thickBot="1" x14ac:dyDescent="0.3">
      <c r="A18" s="136" t="s">
        <v>27</v>
      </c>
      <c r="B18" s="98">
        <v>0</v>
      </c>
      <c r="C18" s="99">
        <v>0</v>
      </c>
      <c r="D18" s="99">
        <v>0</v>
      </c>
      <c r="E18" s="99">
        <v>0</v>
      </c>
      <c r="F18" s="99">
        <v>0</v>
      </c>
      <c r="G18" s="99">
        <v>0</v>
      </c>
      <c r="H18" s="99">
        <v>0</v>
      </c>
      <c r="I18" s="99">
        <v>0</v>
      </c>
      <c r="J18" s="99">
        <v>0</v>
      </c>
      <c r="K18" s="99">
        <v>0</v>
      </c>
      <c r="L18" s="99">
        <v>0</v>
      </c>
      <c r="M18" s="100">
        <v>0</v>
      </c>
    </row>
    <row r="19" spans="1:15" ht="15.75" thickBot="1" x14ac:dyDescent="0.3">
      <c r="A19" s="136" t="s">
        <v>23</v>
      </c>
      <c r="B19" s="98">
        <v>0</v>
      </c>
      <c r="C19" s="99">
        <v>0</v>
      </c>
      <c r="D19" s="99">
        <v>0</v>
      </c>
      <c r="E19" s="99">
        <v>0</v>
      </c>
      <c r="F19" s="99">
        <v>0</v>
      </c>
      <c r="G19" s="99">
        <v>0</v>
      </c>
      <c r="H19" s="99">
        <v>0</v>
      </c>
      <c r="I19" s="99">
        <v>0</v>
      </c>
      <c r="J19" s="99">
        <v>0</v>
      </c>
      <c r="K19" s="99">
        <v>0</v>
      </c>
      <c r="L19" s="99">
        <v>0</v>
      </c>
      <c r="M19" s="100">
        <v>0</v>
      </c>
      <c r="N19" s="178"/>
      <c r="O19" s="178"/>
    </row>
    <row r="20" spans="1:15" ht="16.5" thickTop="1" thickBot="1" x14ac:dyDescent="0.3">
      <c r="A20" s="137" t="s">
        <v>26</v>
      </c>
      <c r="B20" s="155">
        <f t="shared" ref="B20:M20" si="1">+SUM(B17:B19)</f>
        <v>0</v>
      </c>
      <c r="C20" s="156">
        <f t="shared" si="1"/>
        <v>0</v>
      </c>
      <c r="D20" s="156">
        <f t="shared" si="1"/>
        <v>0</v>
      </c>
      <c r="E20" s="156">
        <f t="shared" si="1"/>
        <v>0</v>
      </c>
      <c r="F20" s="156">
        <f t="shared" si="1"/>
        <v>0</v>
      </c>
      <c r="G20" s="156">
        <f t="shared" si="1"/>
        <v>0</v>
      </c>
      <c r="H20" s="156">
        <f t="shared" si="1"/>
        <v>0</v>
      </c>
      <c r="I20" s="156">
        <f t="shared" si="1"/>
        <v>0</v>
      </c>
      <c r="J20" s="156">
        <f t="shared" si="1"/>
        <v>0</v>
      </c>
      <c r="K20" s="156">
        <f t="shared" si="1"/>
        <v>0</v>
      </c>
      <c r="L20" s="156">
        <f t="shared" si="1"/>
        <v>0</v>
      </c>
      <c r="M20" s="157">
        <f t="shared" si="1"/>
        <v>0</v>
      </c>
      <c r="N20" s="129"/>
      <c r="O20" s="178"/>
    </row>
    <row r="21" spans="1:15" ht="4.5" customHeight="1" thickBot="1" x14ac:dyDescent="0.3">
      <c r="A21" s="138"/>
      <c r="B21" s="158"/>
      <c r="C21" s="159"/>
      <c r="D21" s="159"/>
      <c r="E21" s="159"/>
      <c r="F21" s="159"/>
      <c r="G21" s="159"/>
      <c r="H21" s="159"/>
      <c r="I21" s="159"/>
      <c r="J21" s="159"/>
      <c r="K21" s="159"/>
      <c r="L21" s="159"/>
      <c r="M21" s="160"/>
      <c r="N21" s="178"/>
      <c r="O21" s="178"/>
    </row>
    <row r="22" spans="1:15" ht="15.75" thickBot="1" x14ac:dyDescent="0.3">
      <c r="A22" s="136" t="s">
        <v>28</v>
      </c>
      <c r="B22" s="161">
        <f t="shared" ref="B22:M22" si="2">+B15-B20</f>
        <v>0</v>
      </c>
      <c r="C22" s="162">
        <f t="shared" si="2"/>
        <v>0</v>
      </c>
      <c r="D22" s="162">
        <f t="shared" si="2"/>
        <v>0</v>
      </c>
      <c r="E22" s="162">
        <f t="shared" si="2"/>
        <v>0</v>
      </c>
      <c r="F22" s="162">
        <f t="shared" si="2"/>
        <v>0</v>
      </c>
      <c r="G22" s="162">
        <f t="shared" si="2"/>
        <v>0</v>
      </c>
      <c r="H22" s="162">
        <f t="shared" si="2"/>
        <v>0</v>
      </c>
      <c r="I22" s="162">
        <f t="shared" si="2"/>
        <v>0</v>
      </c>
      <c r="J22" s="162">
        <f t="shared" si="2"/>
        <v>0</v>
      </c>
      <c r="K22" s="162">
        <f t="shared" si="2"/>
        <v>0</v>
      </c>
      <c r="L22" s="162">
        <f t="shared" si="2"/>
        <v>0</v>
      </c>
      <c r="M22" s="163">
        <f t="shared" si="2"/>
        <v>0</v>
      </c>
      <c r="N22" s="178"/>
      <c r="O22" s="178"/>
    </row>
    <row r="23" spans="1:15" ht="9" customHeight="1" thickBot="1" x14ac:dyDescent="0.3">
      <c r="B23" s="142"/>
      <c r="C23" s="142"/>
      <c r="D23" s="142"/>
      <c r="E23" s="142"/>
      <c r="F23" s="142"/>
      <c r="G23" s="142"/>
      <c r="H23" s="142"/>
      <c r="I23" s="142"/>
      <c r="J23" s="142"/>
      <c r="K23" s="142"/>
      <c r="L23" s="142"/>
      <c r="M23" s="142"/>
    </row>
    <row r="24" spans="1:15" ht="15.75" thickBot="1" x14ac:dyDescent="0.3">
      <c r="A24" s="136" t="s">
        <v>29</v>
      </c>
      <c r="B24" s="128">
        <f>+SUM(B22:M22)</f>
        <v>0</v>
      </c>
      <c r="C24" s="129"/>
      <c r="D24" s="129"/>
      <c r="E24" s="129"/>
      <c r="F24" s="129"/>
      <c r="G24" s="129"/>
      <c r="H24" s="129"/>
      <c r="I24" s="129"/>
      <c r="J24" s="129"/>
      <c r="K24" s="129"/>
      <c r="L24" s="129"/>
      <c r="M24" s="129"/>
    </row>
    <row r="25" spans="1:15" ht="15.75" thickBot="1" x14ac:dyDescent="0.3">
      <c r="B25" s="168"/>
      <c r="C25" s="129"/>
      <c r="D25" s="129"/>
      <c r="E25" s="129"/>
      <c r="F25" s="129"/>
      <c r="G25" s="129"/>
      <c r="H25" s="129"/>
      <c r="I25" s="129"/>
      <c r="J25" s="129"/>
      <c r="K25" s="129"/>
      <c r="L25" s="129"/>
      <c r="M25" s="129"/>
    </row>
    <row r="26" spans="1:15" ht="15.75" thickBot="1" x14ac:dyDescent="0.3">
      <c r="A26" s="136" t="s">
        <v>137</v>
      </c>
      <c r="B26" s="102">
        <v>0</v>
      </c>
      <c r="C26" s="241"/>
      <c r="D26" s="242"/>
      <c r="E26" s="242"/>
      <c r="F26" s="242"/>
      <c r="G26" s="242"/>
      <c r="H26" s="242"/>
      <c r="I26" s="129"/>
      <c r="J26" s="129"/>
      <c r="K26" s="129"/>
      <c r="L26" s="129"/>
      <c r="M26" s="129"/>
    </row>
    <row r="27" spans="1:15" ht="15.75" thickBot="1" x14ac:dyDescent="0.3">
      <c r="B27" s="168"/>
      <c r="C27" s="129"/>
      <c r="D27" s="129"/>
      <c r="E27" s="129"/>
      <c r="F27" s="129"/>
      <c r="G27" s="129"/>
      <c r="H27" s="129"/>
      <c r="I27" s="129"/>
      <c r="J27" s="129"/>
      <c r="K27" s="129"/>
      <c r="L27" s="129"/>
      <c r="M27" s="129"/>
    </row>
    <row r="28" spans="1:15" ht="15.75" thickBot="1" x14ac:dyDescent="0.3">
      <c r="A28" s="136" t="s">
        <v>31</v>
      </c>
      <c r="B28" s="128">
        <f>+B24-B26</f>
        <v>0</v>
      </c>
      <c r="C28" s="129"/>
      <c r="D28" s="129"/>
      <c r="E28" s="129"/>
      <c r="F28" s="129"/>
      <c r="G28" s="129"/>
      <c r="H28" s="129"/>
      <c r="I28" s="129"/>
      <c r="J28" s="129"/>
      <c r="K28" s="129"/>
      <c r="L28" s="129"/>
      <c r="M28" s="129"/>
    </row>
    <row r="29" spans="1:15" ht="15.75" thickBot="1" x14ac:dyDescent="0.3">
      <c r="B29" s="168"/>
      <c r="C29" s="129"/>
      <c r="D29" s="129"/>
      <c r="E29" s="129"/>
      <c r="F29" s="129"/>
      <c r="G29" s="129"/>
      <c r="H29" s="129"/>
      <c r="I29" s="129"/>
      <c r="J29" s="129"/>
      <c r="K29" s="129"/>
      <c r="L29" s="129"/>
      <c r="M29" s="129"/>
    </row>
    <row r="30" spans="1:15" ht="15.75" thickBot="1" x14ac:dyDescent="0.3">
      <c r="A30" s="136" t="s">
        <v>32</v>
      </c>
      <c r="B30" s="128">
        <f>+B28/12</f>
        <v>0</v>
      </c>
      <c r="C30" s="129"/>
      <c r="D30" s="129"/>
      <c r="E30" s="129"/>
      <c r="F30" s="129"/>
      <c r="G30" s="129"/>
      <c r="H30" s="129"/>
      <c r="I30" s="129"/>
      <c r="J30" s="129"/>
      <c r="K30" s="129"/>
      <c r="L30" s="129"/>
      <c r="M30" s="129"/>
    </row>
    <row r="31" spans="1:15" ht="15.75" thickBot="1" x14ac:dyDescent="0.3">
      <c r="B31" s="129"/>
      <c r="C31" s="129"/>
      <c r="D31" s="129"/>
      <c r="E31" s="129"/>
      <c r="F31" s="129"/>
      <c r="G31" s="129"/>
      <c r="H31" s="129"/>
      <c r="I31" s="129"/>
      <c r="J31" s="129"/>
      <c r="K31" s="129"/>
      <c r="L31" s="129"/>
      <c r="M31" s="129"/>
    </row>
    <row r="32" spans="1:15" ht="15.75" thickBot="1" x14ac:dyDescent="0.3">
      <c r="A32" s="136" t="s">
        <v>33</v>
      </c>
      <c r="B32" s="130">
        <v>2.5</v>
      </c>
      <c r="C32" s="129"/>
      <c r="D32" s="129"/>
      <c r="E32" s="129"/>
      <c r="F32" s="129"/>
      <c r="G32" s="129"/>
      <c r="H32" s="129"/>
      <c r="I32" s="129"/>
      <c r="J32" s="129"/>
      <c r="K32" s="129"/>
      <c r="L32" s="129"/>
      <c r="M32" s="129"/>
    </row>
    <row r="33" spans="1:19" ht="15.75" thickBot="1" x14ac:dyDescent="0.3">
      <c r="B33" s="129"/>
      <c r="C33" s="129"/>
      <c r="D33" s="129"/>
      <c r="E33" s="129"/>
      <c r="F33" s="129"/>
      <c r="G33" s="129"/>
      <c r="H33" s="129"/>
      <c r="I33" s="129"/>
      <c r="J33" s="129"/>
      <c r="K33" s="129"/>
      <c r="L33" s="129"/>
      <c r="M33" s="129"/>
    </row>
    <row r="34" spans="1:19" ht="15.75" thickBot="1" x14ac:dyDescent="0.3">
      <c r="A34" s="164" t="s">
        <v>34</v>
      </c>
      <c r="B34" s="131">
        <f>IF((B30*B32)&lt;10000000,(B30*B32),10000000)</f>
        <v>0</v>
      </c>
      <c r="C34" s="132" t="s">
        <v>122</v>
      </c>
      <c r="D34" s="132"/>
      <c r="E34" s="132"/>
      <c r="F34" s="132"/>
      <c r="G34" s="129"/>
      <c r="H34" s="129"/>
      <c r="I34" s="129"/>
      <c r="J34" s="129"/>
      <c r="K34" s="129"/>
      <c r="L34" s="129"/>
      <c r="M34" s="129"/>
    </row>
    <row r="35" spans="1:19" x14ac:dyDescent="0.25">
      <c r="A35" s="182"/>
      <c r="B35" s="129"/>
      <c r="C35" s="129"/>
      <c r="D35" s="129"/>
      <c r="E35" s="129"/>
      <c r="F35" s="129"/>
      <c r="G35" s="129"/>
      <c r="H35" s="129"/>
      <c r="I35" s="129"/>
      <c r="J35" s="129"/>
      <c r="K35" s="129"/>
      <c r="L35" s="129"/>
      <c r="M35" s="129"/>
    </row>
    <row r="36" spans="1:19" ht="30" customHeight="1" x14ac:dyDescent="0.25">
      <c r="A36" s="230"/>
      <c r="B36" s="230"/>
      <c r="C36" s="236"/>
      <c r="D36" s="236"/>
      <c r="E36" s="236"/>
      <c r="F36" s="236"/>
      <c r="G36" s="236"/>
      <c r="H36" s="236"/>
      <c r="I36" s="236"/>
      <c r="J36" s="236"/>
      <c r="K36" s="236"/>
      <c r="L36" s="236"/>
      <c r="M36" s="236"/>
      <c r="N36" s="132"/>
      <c r="O36" s="132"/>
      <c r="P36" s="132"/>
      <c r="Q36" s="132"/>
      <c r="R36" s="132"/>
      <c r="S36" s="132"/>
    </row>
    <row r="37" spans="1:19" s="178" customFormat="1" ht="15" customHeight="1" x14ac:dyDescent="0.25">
      <c r="A37" s="183"/>
      <c r="B37" s="183"/>
      <c r="C37" s="184"/>
      <c r="D37" s="184"/>
      <c r="E37" s="184"/>
      <c r="F37" s="184"/>
      <c r="G37" s="184"/>
      <c r="H37" s="184"/>
      <c r="I37" s="184"/>
      <c r="J37" s="184"/>
      <c r="K37" s="184"/>
      <c r="L37" s="184"/>
      <c r="M37" s="184"/>
      <c r="N37" s="132"/>
      <c r="O37" s="132"/>
      <c r="P37" s="132"/>
      <c r="Q37" s="132"/>
      <c r="R37" s="132"/>
      <c r="S37" s="132"/>
    </row>
    <row r="38" spans="1:19" ht="30.75" customHeight="1" x14ac:dyDescent="0.25">
      <c r="A38" s="185"/>
      <c r="B38" s="234"/>
      <c r="C38" s="234"/>
      <c r="D38" s="129"/>
      <c r="E38" s="129"/>
      <c r="F38" s="129"/>
      <c r="G38" s="129"/>
      <c r="H38" s="129"/>
      <c r="I38" s="129"/>
      <c r="J38" s="129"/>
      <c r="K38" s="129"/>
      <c r="L38" s="129"/>
      <c r="M38" s="129"/>
    </row>
    <row r="39" spans="1:19" x14ac:dyDescent="0.25">
      <c r="A39" s="186"/>
      <c r="B39" s="231"/>
      <c r="C39" s="231"/>
      <c r="D39" s="182"/>
      <c r="E39" s="182"/>
      <c r="F39" s="182"/>
      <c r="G39" s="182"/>
      <c r="H39" s="182"/>
      <c r="I39" s="182"/>
      <c r="J39" s="182"/>
      <c r="K39" s="182"/>
      <c r="L39" s="182"/>
      <c r="M39" s="182"/>
    </row>
    <row r="40" spans="1:19" x14ac:dyDescent="0.25">
      <c r="A40" s="187"/>
      <c r="B40" s="231"/>
      <c r="C40" s="231"/>
      <c r="D40" s="182"/>
      <c r="E40" s="182"/>
      <c r="F40" s="182"/>
      <c r="G40" s="182"/>
      <c r="H40" s="182"/>
      <c r="I40" s="182"/>
      <c r="J40" s="182"/>
      <c r="K40" s="182"/>
      <c r="L40" s="182"/>
      <c r="M40" s="182"/>
    </row>
    <row r="41" spans="1:19" x14ac:dyDescent="0.25">
      <c r="A41" s="186"/>
      <c r="B41" s="231"/>
      <c r="C41" s="231"/>
      <c r="D41" s="182"/>
      <c r="E41" s="182"/>
      <c r="F41" s="182"/>
      <c r="G41" s="182"/>
      <c r="H41" s="182"/>
      <c r="I41" s="182"/>
      <c r="J41" s="182"/>
      <c r="K41" s="182"/>
      <c r="L41" s="182"/>
      <c r="M41" s="182"/>
    </row>
    <row r="42" spans="1:19" x14ac:dyDescent="0.25">
      <c r="A42" s="186"/>
      <c r="B42" s="231"/>
      <c r="C42" s="231"/>
      <c r="D42" s="182"/>
      <c r="E42" s="182"/>
      <c r="F42" s="182"/>
      <c r="G42" s="182"/>
      <c r="H42" s="182"/>
      <c r="I42" s="182"/>
      <c r="J42" s="182"/>
      <c r="K42" s="182"/>
      <c r="L42" s="182"/>
      <c r="M42" s="182"/>
    </row>
    <row r="43" spans="1:19" x14ac:dyDescent="0.25">
      <c r="A43" s="182"/>
      <c r="B43" s="182"/>
      <c r="C43" s="182"/>
      <c r="D43" s="182"/>
      <c r="E43" s="182"/>
      <c r="F43" s="182"/>
      <c r="G43" s="182"/>
      <c r="H43" s="182"/>
      <c r="I43" s="182"/>
      <c r="J43" s="182"/>
      <c r="K43" s="182"/>
      <c r="L43" s="182"/>
      <c r="M43" s="182"/>
    </row>
    <row r="44" spans="1:19" x14ac:dyDescent="0.25">
      <c r="A44" s="188"/>
      <c r="B44" s="189"/>
      <c r="C44" s="190"/>
      <c r="D44" s="182"/>
      <c r="E44" s="182"/>
      <c r="F44" s="182"/>
      <c r="G44" s="182"/>
      <c r="H44" s="182"/>
      <c r="I44" s="182"/>
      <c r="J44" s="182"/>
      <c r="K44" s="182"/>
      <c r="L44" s="182"/>
      <c r="M44" s="182"/>
    </row>
    <row r="45" spans="1:19" ht="15" customHeight="1" x14ac:dyDescent="0.25">
      <c r="A45" s="188"/>
      <c r="B45" s="189"/>
      <c r="C45" s="191"/>
      <c r="D45" s="182"/>
      <c r="E45" s="182"/>
      <c r="F45" s="182"/>
      <c r="G45" s="182"/>
      <c r="H45" s="182"/>
      <c r="I45" s="182"/>
      <c r="J45" s="182"/>
      <c r="K45" s="182"/>
      <c r="L45" s="182"/>
      <c r="M45" s="182"/>
    </row>
    <row r="46" spans="1:19" x14ac:dyDescent="0.25">
      <c r="A46" s="188"/>
      <c r="B46" s="189"/>
      <c r="C46" s="192"/>
      <c r="D46" s="182"/>
      <c r="E46" s="182"/>
      <c r="F46" s="182"/>
      <c r="G46" s="182"/>
      <c r="H46" s="182"/>
      <c r="I46" s="182"/>
      <c r="J46" s="182"/>
      <c r="K46" s="182"/>
      <c r="L46" s="182"/>
      <c r="M46" s="182"/>
    </row>
    <row r="47" spans="1:19" x14ac:dyDescent="0.25">
      <c r="A47" s="237"/>
      <c r="B47" s="237"/>
      <c r="C47" s="237"/>
      <c r="D47" s="182"/>
      <c r="E47" s="182"/>
      <c r="F47" s="182"/>
      <c r="G47" s="182"/>
      <c r="H47" s="182"/>
      <c r="I47" s="182"/>
      <c r="J47" s="182"/>
      <c r="K47" s="182"/>
      <c r="L47" s="182"/>
      <c r="M47" s="182"/>
    </row>
    <row r="48" spans="1:19" ht="5.25" customHeight="1" x14ac:dyDescent="0.25">
      <c r="A48" s="187"/>
      <c r="B48" s="187"/>
      <c r="C48" s="187"/>
      <c r="D48" s="182"/>
      <c r="E48" s="182"/>
      <c r="F48" s="182"/>
      <c r="G48" s="182"/>
      <c r="H48" s="182"/>
      <c r="I48" s="182"/>
      <c r="J48" s="182"/>
      <c r="K48" s="182"/>
      <c r="L48" s="182"/>
      <c r="M48" s="182"/>
    </row>
    <row r="49" spans="1:13" x14ac:dyDescent="0.25">
      <c r="A49" s="182"/>
      <c r="B49" s="182"/>
      <c r="C49" s="182"/>
      <c r="D49" s="182"/>
      <c r="E49" s="182"/>
      <c r="F49" s="182"/>
      <c r="G49" s="182"/>
      <c r="H49" s="182"/>
      <c r="I49" s="182"/>
      <c r="J49" s="182"/>
      <c r="K49" s="182"/>
      <c r="L49" s="182"/>
      <c r="M49" s="182"/>
    </row>
    <row r="50" spans="1:13" x14ac:dyDescent="0.25">
      <c r="A50" s="193"/>
      <c r="B50" s="182"/>
      <c r="C50" s="182"/>
      <c r="D50" s="182"/>
      <c r="E50" s="182"/>
      <c r="F50" s="182"/>
      <c r="G50" s="182"/>
      <c r="H50" s="182"/>
      <c r="I50" s="182"/>
      <c r="J50" s="182"/>
      <c r="K50" s="182"/>
      <c r="L50" s="182"/>
      <c r="M50" s="182"/>
    </row>
    <row r="51" spans="1:13" x14ac:dyDescent="0.25">
      <c r="A51" s="193"/>
      <c r="B51" s="182"/>
      <c r="C51" s="182"/>
      <c r="D51" s="182"/>
      <c r="E51" s="182"/>
      <c r="F51" s="182"/>
      <c r="G51" s="182"/>
      <c r="H51" s="182"/>
      <c r="I51" s="182"/>
      <c r="J51" s="182"/>
      <c r="K51" s="182"/>
      <c r="L51" s="182"/>
      <c r="M51" s="182"/>
    </row>
    <row r="52" spans="1:13" x14ac:dyDescent="0.25">
      <c r="A52" s="194"/>
      <c r="B52" s="182"/>
      <c r="C52" s="182"/>
      <c r="D52" s="182"/>
      <c r="E52" s="182"/>
      <c r="F52" s="182"/>
      <c r="G52" s="182"/>
      <c r="H52" s="182"/>
      <c r="I52" s="182"/>
      <c r="J52" s="182"/>
      <c r="K52" s="182"/>
      <c r="L52" s="182"/>
      <c r="M52" s="182"/>
    </row>
    <row r="53" spans="1:13" x14ac:dyDescent="0.25">
      <c r="A53" s="182"/>
      <c r="B53" s="182"/>
      <c r="C53" s="182"/>
      <c r="D53" s="182"/>
      <c r="E53" s="182"/>
      <c r="F53" s="182"/>
      <c r="G53" s="182"/>
      <c r="H53" s="182"/>
      <c r="I53" s="182"/>
      <c r="J53" s="182"/>
      <c r="K53" s="182"/>
      <c r="L53" s="182"/>
      <c r="M53" s="182"/>
    </row>
    <row r="54" spans="1:13" ht="30" customHeight="1" x14ac:dyDescent="0.25">
      <c r="A54" s="230"/>
      <c r="B54" s="230"/>
      <c r="C54" s="236"/>
      <c r="D54" s="236"/>
      <c r="E54" s="236"/>
      <c r="F54" s="236"/>
      <c r="G54" s="236"/>
      <c r="H54" s="236"/>
      <c r="I54" s="236"/>
      <c r="J54" s="236"/>
      <c r="K54" s="236"/>
      <c r="L54" s="236"/>
      <c r="M54" s="236"/>
    </row>
    <row r="55" spans="1:13" s="178" customFormat="1" ht="15" customHeight="1" x14ac:dyDescent="0.25">
      <c r="A55" s="183"/>
      <c r="B55" s="183"/>
      <c r="C55" s="184"/>
      <c r="D55" s="184"/>
      <c r="E55" s="184"/>
      <c r="F55" s="184"/>
      <c r="G55" s="184"/>
      <c r="H55" s="184"/>
      <c r="I55" s="184"/>
      <c r="J55" s="184"/>
      <c r="K55" s="184"/>
      <c r="L55" s="184"/>
      <c r="M55" s="184"/>
    </row>
    <row r="56" spans="1:13" ht="15.75" customHeight="1" x14ac:dyDescent="0.25">
      <c r="A56" s="185"/>
      <c r="B56" s="185"/>
      <c r="C56" s="182"/>
      <c r="D56" s="182"/>
      <c r="E56" s="182"/>
      <c r="F56" s="182"/>
      <c r="G56" s="182"/>
      <c r="H56" s="182"/>
      <c r="I56" s="182"/>
      <c r="J56" s="182"/>
      <c r="K56" s="182"/>
      <c r="L56" s="182"/>
      <c r="M56" s="182"/>
    </row>
    <row r="57" spans="1:13" ht="15" customHeight="1" x14ac:dyDescent="0.25">
      <c r="A57" s="187"/>
      <c r="B57" s="195"/>
      <c r="C57" s="182"/>
      <c r="D57" s="182"/>
      <c r="E57" s="182"/>
      <c r="F57" s="182"/>
      <c r="G57" s="182"/>
      <c r="H57" s="182"/>
      <c r="I57" s="182"/>
      <c r="J57" s="182"/>
      <c r="K57" s="182"/>
      <c r="L57" s="182"/>
      <c r="M57" s="182"/>
    </row>
    <row r="58" spans="1:13" ht="15" customHeight="1" x14ac:dyDescent="0.25">
      <c r="A58" s="187"/>
      <c r="B58" s="195"/>
      <c r="C58" s="182"/>
      <c r="D58" s="182"/>
      <c r="E58" s="182"/>
      <c r="F58" s="182"/>
      <c r="G58" s="182"/>
      <c r="H58" s="182"/>
      <c r="I58" s="182"/>
      <c r="J58" s="182"/>
      <c r="K58" s="182"/>
      <c r="L58" s="182"/>
      <c r="M58" s="182"/>
    </row>
    <row r="59" spans="1:13" ht="15" customHeight="1" x14ac:dyDescent="0.25">
      <c r="A59" s="187"/>
      <c r="B59" s="195"/>
      <c r="C59" s="182"/>
      <c r="D59" s="182"/>
      <c r="E59" s="182"/>
      <c r="F59" s="182"/>
      <c r="G59" s="182"/>
      <c r="H59" s="182"/>
      <c r="I59" s="182"/>
      <c r="J59" s="182"/>
      <c r="K59" s="182"/>
      <c r="L59" s="182"/>
      <c r="M59" s="182"/>
    </row>
    <row r="60" spans="1:13" ht="15" customHeight="1" x14ac:dyDescent="0.25">
      <c r="A60" s="187"/>
      <c r="B60" s="195"/>
      <c r="C60" s="182"/>
      <c r="D60" s="182"/>
      <c r="E60" s="182"/>
      <c r="F60" s="182"/>
      <c r="G60" s="182"/>
      <c r="H60" s="182"/>
      <c r="I60" s="182"/>
      <c r="J60" s="182"/>
      <c r="K60" s="182"/>
      <c r="L60" s="182"/>
      <c r="M60" s="182"/>
    </row>
    <row r="61" spans="1:13" ht="15" customHeight="1" x14ac:dyDescent="0.25">
      <c r="A61" s="187"/>
      <c r="B61" s="195"/>
      <c r="C61" s="182"/>
      <c r="D61" s="182"/>
      <c r="E61" s="182"/>
      <c r="F61" s="182"/>
      <c r="G61" s="182"/>
      <c r="H61" s="182"/>
      <c r="I61" s="182"/>
      <c r="J61" s="182"/>
      <c r="K61" s="182"/>
      <c r="L61" s="182"/>
      <c r="M61" s="182"/>
    </row>
    <row r="62" spans="1:13" ht="15" customHeight="1" x14ac:dyDescent="0.25">
      <c r="A62" s="187"/>
      <c r="B62" s="195"/>
      <c r="C62" s="182"/>
      <c r="D62" s="182"/>
      <c r="E62" s="182"/>
      <c r="F62" s="182"/>
      <c r="G62" s="182"/>
      <c r="H62" s="182"/>
      <c r="I62" s="182"/>
      <c r="J62" s="182"/>
      <c r="K62" s="182"/>
      <c r="L62" s="182"/>
      <c r="M62" s="182"/>
    </row>
    <row r="63" spans="1:13" ht="15" customHeight="1" x14ac:dyDescent="0.25">
      <c r="A63" s="187"/>
      <c r="B63" s="195"/>
      <c r="C63" s="182"/>
      <c r="D63" s="182"/>
      <c r="E63" s="182"/>
      <c r="F63" s="182"/>
      <c r="G63" s="182"/>
      <c r="H63" s="182"/>
      <c r="I63" s="182"/>
      <c r="J63" s="182"/>
      <c r="K63" s="182"/>
      <c r="L63" s="182"/>
      <c r="M63" s="182"/>
    </row>
    <row r="64" spans="1:13" x14ac:dyDescent="0.25">
      <c r="A64" s="187"/>
      <c r="B64" s="195"/>
      <c r="C64" s="182"/>
      <c r="D64" s="182"/>
      <c r="E64" s="182"/>
      <c r="F64" s="182"/>
      <c r="G64" s="182"/>
      <c r="H64" s="182"/>
      <c r="I64" s="182"/>
      <c r="J64" s="182"/>
      <c r="K64" s="182"/>
      <c r="L64" s="182"/>
      <c r="M64" s="182"/>
    </row>
    <row r="65" spans="1:13" x14ac:dyDescent="0.25">
      <c r="A65" s="182"/>
      <c r="B65" s="182"/>
      <c r="C65" s="182"/>
      <c r="D65" s="182"/>
      <c r="E65" s="182"/>
      <c r="F65" s="182"/>
      <c r="G65" s="182"/>
      <c r="H65" s="182"/>
      <c r="I65" s="182"/>
      <c r="J65" s="182"/>
      <c r="K65" s="182"/>
      <c r="L65" s="182"/>
      <c r="M65" s="182"/>
    </row>
    <row r="66" spans="1:13" x14ac:dyDescent="0.25">
      <c r="A66" s="185"/>
      <c r="B66" s="196"/>
      <c r="C66" s="182"/>
      <c r="D66" s="182"/>
      <c r="E66" s="182"/>
      <c r="F66" s="182"/>
      <c r="G66" s="182"/>
      <c r="H66" s="182"/>
      <c r="I66" s="182"/>
      <c r="J66" s="182"/>
      <c r="K66" s="182"/>
      <c r="L66" s="182"/>
      <c r="M66" s="182"/>
    </row>
    <row r="67" spans="1:13" x14ac:dyDescent="0.25">
      <c r="A67" s="182"/>
      <c r="B67" s="182"/>
      <c r="C67" s="182"/>
      <c r="D67" s="182"/>
      <c r="E67" s="182"/>
      <c r="F67" s="182"/>
      <c r="G67" s="182"/>
      <c r="H67" s="182"/>
      <c r="I67" s="182"/>
      <c r="J67" s="182"/>
      <c r="K67" s="182"/>
      <c r="L67" s="182"/>
      <c r="M67" s="182"/>
    </row>
    <row r="68" spans="1:13" x14ac:dyDescent="0.25">
      <c r="A68" s="182"/>
      <c r="B68" s="182"/>
      <c r="C68" s="182"/>
      <c r="D68" s="182"/>
      <c r="E68" s="182"/>
      <c r="F68" s="182"/>
      <c r="G68" s="182"/>
      <c r="H68" s="182"/>
      <c r="I68" s="182"/>
      <c r="J68" s="182"/>
      <c r="K68" s="182"/>
      <c r="L68" s="182"/>
      <c r="M68" s="182"/>
    </row>
    <row r="69" spans="1:13" ht="30" customHeight="1" x14ac:dyDescent="0.25">
      <c r="A69" s="230"/>
      <c r="B69" s="230"/>
      <c r="C69" s="236"/>
      <c r="D69" s="236"/>
      <c r="E69" s="236"/>
      <c r="F69" s="236"/>
      <c r="G69" s="236"/>
      <c r="H69" s="236"/>
      <c r="I69" s="236"/>
      <c r="J69" s="236"/>
      <c r="K69" s="236"/>
      <c r="L69" s="236"/>
      <c r="M69" s="236"/>
    </row>
    <row r="70" spans="1:13" ht="15.75" customHeight="1" x14ac:dyDescent="0.25">
      <c r="A70" s="197"/>
      <c r="B70" s="182"/>
      <c r="C70" s="182"/>
      <c r="D70" s="182"/>
      <c r="E70" s="182"/>
      <c r="F70" s="233"/>
      <c r="G70" s="233"/>
      <c r="H70" s="182"/>
      <c r="I70" s="182"/>
      <c r="J70" s="182"/>
      <c r="K70" s="182"/>
      <c r="L70" s="182"/>
      <c r="M70" s="182"/>
    </row>
    <row r="71" spans="1:13" ht="15.75" customHeight="1" x14ac:dyDescent="0.25">
      <c r="A71" s="185"/>
      <c r="B71" s="185"/>
      <c r="C71" s="182"/>
      <c r="D71" s="182"/>
      <c r="E71" s="234"/>
      <c r="F71" s="234"/>
      <c r="G71" s="185"/>
      <c r="H71" s="182"/>
      <c r="I71" s="182"/>
      <c r="J71" s="182"/>
      <c r="K71" s="182"/>
      <c r="L71" s="182"/>
      <c r="M71" s="182"/>
    </row>
    <row r="72" spans="1:13" ht="15" customHeight="1" x14ac:dyDescent="0.25">
      <c r="A72" s="198"/>
      <c r="B72" s="195"/>
      <c r="C72" s="182"/>
      <c r="D72" s="182"/>
      <c r="E72" s="235"/>
      <c r="F72" s="235"/>
      <c r="G72" s="195"/>
      <c r="H72" s="182"/>
      <c r="I72" s="182"/>
      <c r="J72" s="182"/>
      <c r="K72" s="182"/>
      <c r="L72" s="182"/>
      <c r="M72" s="182"/>
    </row>
    <row r="73" spans="1:13" ht="15.75" customHeight="1" x14ac:dyDescent="0.25">
      <c r="A73" s="198"/>
      <c r="B73" s="195"/>
      <c r="C73" s="182"/>
      <c r="D73" s="182"/>
      <c r="E73" s="235"/>
      <c r="F73" s="235"/>
      <c r="G73" s="195"/>
      <c r="H73" s="182"/>
      <c r="I73" s="182"/>
      <c r="J73" s="182"/>
      <c r="K73" s="182"/>
      <c r="L73" s="182"/>
      <c r="M73" s="182"/>
    </row>
    <row r="74" spans="1:13" ht="15" customHeight="1" x14ac:dyDescent="0.25">
      <c r="A74" s="198"/>
      <c r="B74" s="195"/>
      <c r="C74" s="182"/>
      <c r="D74" s="182"/>
      <c r="E74" s="182"/>
      <c r="F74" s="182"/>
      <c r="G74" s="182"/>
      <c r="H74" s="182"/>
      <c r="I74" s="182"/>
      <c r="J74" s="182"/>
      <c r="K74" s="182"/>
      <c r="L74" s="182"/>
      <c r="M74" s="182"/>
    </row>
    <row r="75" spans="1:13" ht="15" customHeight="1" x14ac:dyDescent="0.25">
      <c r="A75" s="198"/>
      <c r="B75" s="195"/>
      <c r="C75" s="182"/>
      <c r="D75" s="182"/>
      <c r="E75" s="182"/>
      <c r="F75" s="182"/>
      <c r="G75" s="182"/>
      <c r="H75" s="182"/>
      <c r="I75" s="182"/>
      <c r="J75" s="182"/>
      <c r="K75" s="182"/>
      <c r="L75" s="182"/>
      <c r="M75" s="182"/>
    </row>
    <row r="76" spans="1:13" ht="15.75" customHeight="1" x14ac:dyDescent="0.25">
      <c r="A76" s="198"/>
      <c r="B76" s="195"/>
      <c r="C76" s="182"/>
      <c r="D76" s="182"/>
      <c r="E76" s="182"/>
      <c r="F76" s="182"/>
      <c r="G76" s="182"/>
      <c r="H76" s="182"/>
      <c r="I76" s="182"/>
      <c r="J76" s="182"/>
      <c r="K76" s="182"/>
      <c r="L76" s="182"/>
      <c r="M76" s="182"/>
    </row>
    <row r="77" spans="1:13" ht="15.75" customHeight="1" x14ac:dyDescent="0.25">
      <c r="A77" s="182"/>
      <c r="B77" s="182"/>
      <c r="C77" s="182"/>
      <c r="D77" s="182"/>
      <c r="E77" s="182"/>
      <c r="F77" s="182"/>
      <c r="G77" s="182"/>
      <c r="H77" s="182"/>
      <c r="I77" s="182"/>
      <c r="J77" s="182"/>
      <c r="K77" s="182"/>
      <c r="L77" s="182"/>
      <c r="M77" s="182"/>
    </row>
    <row r="78" spans="1:13" x14ac:dyDescent="0.25">
      <c r="A78" s="185"/>
      <c r="B78" s="196"/>
      <c r="C78" s="182"/>
      <c r="D78" s="182"/>
      <c r="E78" s="182"/>
      <c r="F78" s="182"/>
      <c r="G78" s="182"/>
      <c r="H78" s="182"/>
      <c r="I78" s="182"/>
      <c r="J78" s="182"/>
      <c r="K78" s="182"/>
      <c r="L78" s="182"/>
      <c r="M78" s="182"/>
    </row>
    <row r="79" spans="1:13" x14ac:dyDescent="0.25">
      <c r="A79" s="182"/>
      <c r="B79" s="182"/>
      <c r="C79" s="182"/>
      <c r="D79" s="182"/>
      <c r="E79" s="182"/>
      <c r="F79" s="182"/>
      <c r="G79" s="182"/>
      <c r="H79" s="182"/>
      <c r="I79" s="182"/>
      <c r="J79" s="182"/>
      <c r="K79" s="182"/>
      <c r="L79" s="182"/>
      <c r="M79" s="182"/>
    </row>
    <row r="80" spans="1:13" x14ac:dyDescent="0.25">
      <c r="A80" s="185"/>
      <c r="B80" s="196"/>
      <c r="C80" s="182"/>
      <c r="D80" s="182"/>
      <c r="E80" s="182"/>
      <c r="F80" s="182"/>
      <c r="G80" s="182"/>
      <c r="H80" s="182"/>
      <c r="I80" s="182"/>
      <c r="J80" s="182"/>
      <c r="K80" s="182"/>
      <c r="L80" s="182"/>
      <c r="M80" s="182"/>
    </row>
    <row r="81" spans="1:16" s="199" customFormat="1" x14ac:dyDescent="0.25">
      <c r="A81" s="185"/>
      <c r="B81" s="196"/>
      <c r="C81" s="182"/>
      <c r="D81" s="182"/>
      <c r="E81" s="182"/>
      <c r="F81" s="182"/>
      <c r="G81" s="182"/>
      <c r="H81" s="182"/>
      <c r="I81" s="182"/>
      <c r="J81" s="182"/>
      <c r="K81" s="182"/>
      <c r="L81" s="182"/>
      <c r="M81" s="182"/>
    </row>
    <row r="82" spans="1:16" s="199" customFormat="1" ht="30" customHeight="1" x14ac:dyDescent="0.25">
      <c r="A82" s="230"/>
      <c r="B82" s="230"/>
      <c r="C82" s="232"/>
      <c r="D82" s="232"/>
      <c r="E82" s="232"/>
      <c r="F82" s="232"/>
      <c r="G82" s="232"/>
      <c r="H82" s="232"/>
      <c r="I82" s="232"/>
      <c r="J82" s="232"/>
      <c r="K82" s="232"/>
      <c r="L82" s="232"/>
      <c r="M82" s="232"/>
    </row>
    <row r="83" spans="1:16" ht="15" customHeight="1" x14ac:dyDescent="0.25">
      <c r="A83" s="200"/>
      <c r="B83" s="200"/>
      <c r="C83" s="200"/>
      <c r="D83" s="200"/>
      <c r="E83" s="200"/>
      <c r="F83" s="200"/>
      <c r="G83" s="200"/>
      <c r="H83" s="200"/>
      <c r="I83" s="200"/>
      <c r="J83" s="200"/>
      <c r="K83" s="200"/>
      <c r="L83" s="200"/>
      <c r="M83" s="200"/>
    </row>
    <row r="84" spans="1:16" x14ac:dyDescent="0.25">
      <c r="A84" s="185"/>
      <c r="B84" s="201"/>
      <c r="C84" s="182"/>
      <c r="D84" s="182"/>
      <c r="E84" s="182"/>
      <c r="F84" s="182"/>
      <c r="G84" s="182"/>
      <c r="H84" s="182"/>
      <c r="I84" s="182"/>
      <c r="J84" s="182"/>
      <c r="K84" s="182"/>
      <c r="L84" s="182"/>
      <c r="M84" s="182"/>
    </row>
    <row r="85" spans="1:16" x14ac:dyDescent="0.25">
      <c r="A85" s="182"/>
      <c r="B85" s="182"/>
      <c r="C85" s="182"/>
      <c r="D85" s="182"/>
      <c r="E85" s="182"/>
      <c r="F85" s="182"/>
      <c r="G85" s="182"/>
      <c r="H85" s="182"/>
      <c r="I85" s="182"/>
      <c r="J85" s="182"/>
      <c r="K85" s="182"/>
      <c r="L85" s="182"/>
      <c r="M85" s="182"/>
    </row>
    <row r="86" spans="1:16" ht="30" customHeight="1" x14ac:dyDescent="0.25">
      <c r="A86" s="232"/>
      <c r="B86" s="232"/>
      <c r="C86" s="232"/>
      <c r="D86" s="232"/>
      <c r="E86" s="232"/>
      <c r="F86" s="232"/>
      <c r="G86" s="232"/>
      <c r="H86" s="232"/>
      <c r="I86" s="232"/>
      <c r="J86" s="232"/>
      <c r="K86" s="232"/>
      <c r="L86" s="232"/>
      <c r="M86" s="232"/>
    </row>
    <row r="87" spans="1:16" x14ac:dyDescent="0.25">
      <c r="A87" s="182"/>
      <c r="B87" s="182"/>
      <c r="C87" s="182"/>
      <c r="D87" s="182"/>
      <c r="E87" s="182"/>
      <c r="F87" s="182"/>
      <c r="G87" s="182"/>
      <c r="H87" s="182"/>
      <c r="I87" s="182"/>
      <c r="J87" s="182"/>
      <c r="K87" s="182"/>
      <c r="L87" s="182"/>
      <c r="M87" s="182"/>
    </row>
    <row r="88" spans="1:16" x14ac:dyDescent="0.25">
      <c r="A88" s="185"/>
      <c r="B88" s="202"/>
      <c r="C88" s="182"/>
      <c r="D88" s="182"/>
      <c r="E88" s="182"/>
      <c r="F88" s="182"/>
      <c r="G88" s="182"/>
      <c r="H88" s="182"/>
      <c r="I88" s="182"/>
      <c r="J88" s="182"/>
      <c r="K88" s="182"/>
      <c r="L88" s="182"/>
      <c r="M88" s="182"/>
    </row>
    <row r="89" spans="1:16" x14ac:dyDescent="0.25">
      <c r="A89" s="182"/>
      <c r="B89" s="182"/>
      <c r="C89" s="182"/>
      <c r="D89" s="182"/>
      <c r="E89" s="182"/>
      <c r="F89" s="182"/>
      <c r="G89" s="182"/>
      <c r="H89" s="182"/>
      <c r="I89" s="182"/>
      <c r="J89" s="182"/>
      <c r="K89" s="182"/>
      <c r="L89" s="182"/>
      <c r="M89" s="182"/>
    </row>
    <row r="90" spans="1:16" ht="49.5" customHeight="1" x14ac:dyDescent="0.25">
      <c r="A90" s="229"/>
      <c r="B90" s="229"/>
      <c r="C90" s="229"/>
      <c r="D90" s="229"/>
      <c r="E90" s="229"/>
      <c r="F90" s="229"/>
      <c r="G90" s="229"/>
      <c r="H90" s="229"/>
      <c r="I90" s="229"/>
      <c r="J90" s="229"/>
      <c r="K90" s="229"/>
      <c r="L90" s="229"/>
      <c r="M90" s="229"/>
      <c r="N90" s="203"/>
      <c r="O90" s="203"/>
      <c r="P90" s="203"/>
    </row>
    <row r="91" spans="1:16" ht="45.75" customHeight="1" x14ac:dyDescent="0.25">
      <c r="A91" s="185"/>
      <c r="B91" s="234"/>
      <c r="C91" s="234"/>
      <c r="D91" s="234"/>
      <c r="E91" s="234"/>
      <c r="F91" s="234"/>
      <c r="G91" s="185"/>
      <c r="H91" s="185"/>
      <c r="I91" s="234"/>
      <c r="J91" s="234"/>
      <c r="K91" s="182"/>
      <c r="L91" s="182"/>
      <c r="M91" s="182"/>
    </row>
    <row r="92" spans="1:16" x14ac:dyDescent="0.25">
      <c r="A92" s="182"/>
      <c r="B92" s="228"/>
      <c r="C92" s="228"/>
      <c r="D92" s="228"/>
      <c r="E92" s="244"/>
      <c r="F92" s="244"/>
      <c r="G92" s="204"/>
      <c r="H92" s="205"/>
      <c r="I92" s="245"/>
      <c r="J92" s="245"/>
      <c r="K92" s="182"/>
      <c r="L92" s="182"/>
      <c r="M92" s="182"/>
    </row>
    <row r="93" spans="1:16" x14ac:dyDescent="0.25">
      <c r="A93" s="182"/>
      <c r="B93" s="228"/>
      <c r="C93" s="228"/>
      <c r="D93" s="228"/>
      <c r="E93" s="244"/>
      <c r="F93" s="244"/>
      <c r="G93" s="204"/>
      <c r="H93" s="205"/>
      <c r="I93" s="245"/>
      <c r="J93" s="245"/>
      <c r="K93" s="182"/>
      <c r="L93" s="182"/>
      <c r="M93" s="182"/>
    </row>
    <row r="94" spans="1:16" x14ac:dyDescent="0.25">
      <c r="A94" s="182"/>
      <c r="B94" s="228"/>
      <c r="C94" s="228"/>
      <c r="D94" s="228"/>
      <c r="E94" s="244"/>
      <c r="F94" s="244"/>
      <c r="G94" s="204"/>
      <c r="H94" s="205"/>
      <c r="I94" s="245"/>
      <c r="J94" s="245"/>
      <c r="K94" s="182"/>
      <c r="L94" s="182"/>
      <c r="M94" s="182"/>
    </row>
    <row r="95" spans="1:16" x14ac:dyDescent="0.25">
      <c r="A95" s="182"/>
      <c r="B95" s="228"/>
      <c r="C95" s="228"/>
      <c r="D95" s="228"/>
      <c r="E95" s="244"/>
      <c r="F95" s="244"/>
      <c r="G95" s="204"/>
      <c r="H95" s="205"/>
      <c r="I95" s="245"/>
      <c r="J95" s="245"/>
      <c r="K95" s="182"/>
      <c r="L95" s="182"/>
      <c r="M95" s="182"/>
    </row>
    <row r="96" spans="1:16" x14ac:dyDescent="0.25">
      <c r="A96" s="182"/>
      <c r="B96" s="182"/>
      <c r="C96" s="182"/>
      <c r="D96" s="182"/>
      <c r="E96" s="182"/>
      <c r="F96" s="182"/>
      <c r="G96" s="182"/>
      <c r="H96" s="182"/>
      <c r="I96" s="182"/>
      <c r="J96" s="182"/>
      <c r="K96" s="182"/>
      <c r="L96" s="182"/>
      <c r="M96" s="182"/>
    </row>
    <row r="97" spans="1:13" x14ac:dyDescent="0.25">
      <c r="A97" s="188"/>
      <c r="B97" s="206"/>
      <c r="C97" s="182"/>
      <c r="D97" s="182"/>
      <c r="E97" s="182"/>
      <c r="F97" s="182"/>
      <c r="G97" s="182"/>
      <c r="H97" s="182"/>
      <c r="I97" s="182"/>
      <c r="J97" s="182"/>
      <c r="K97" s="182"/>
      <c r="L97" s="182"/>
      <c r="M97" s="182"/>
    </row>
    <row r="98" spans="1:13" ht="15" customHeight="1" x14ac:dyDescent="0.25">
      <c r="A98" s="182"/>
      <c r="B98" s="207"/>
      <c r="C98" s="207"/>
      <c r="D98" s="207"/>
      <c r="E98" s="207"/>
      <c r="F98" s="207"/>
      <c r="G98" s="207"/>
      <c r="H98" s="207"/>
      <c r="I98" s="207"/>
      <c r="J98" s="207"/>
      <c r="K98" s="207"/>
      <c r="L98" s="207"/>
      <c r="M98" s="207"/>
    </row>
    <row r="99" spans="1:13" ht="30.75" customHeight="1" x14ac:dyDescent="0.25">
      <c r="A99" s="207"/>
      <c r="B99" s="243"/>
      <c r="C99" s="243"/>
      <c r="D99" s="243"/>
      <c r="E99" s="243"/>
      <c r="F99" s="243"/>
      <c r="G99" s="243"/>
      <c r="H99" s="243"/>
      <c r="I99" s="243"/>
      <c r="J99" s="243"/>
      <c r="K99" s="243"/>
      <c r="L99" s="243"/>
      <c r="M99" s="243"/>
    </row>
    <row r="100" spans="1:13" x14ac:dyDescent="0.25">
      <c r="A100" s="182"/>
      <c r="B100" s="182"/>
      <c r="C100" s="182"/>
      <c r="D100" s="182"/>
      <c r="E100" s="182"/>
      <c r="F100" s="182"/>
      <c r="G100" s="182"/>
      <c r="H100" s="182"/>
      <c r="I100" s="182"/>
      <c r="J100" s="182"/>
      <c r="K100" s="182"/>
      <c r="L100" s="182"/>
      <c r="M100" s="182"/>
    </row>
    <row r="101" spans="1:13" x14ac:dyDescent="0.25">
      <c r="A101" s="185"/>
      <c r="B101" s="208"/>
      <c r="C101" s="209"/>
      <c r="D101" s="209"/>
      <c r="E101" s="182"/>
      <c r="F101" s="182"/>
      <c r="G101" s="182"/>
      <c r="H101" s="182"/>
      <c r="I101" s="182"/>
      <c r="J101" s="182"/>
      <c r="K101" s="182"/>
      <c r="L101" s="182"/>
      <c r="M101" s="182"/>
    </row>
    <row r="102" spans="1:13" x14ac:dyDescent="0.25">
      <c r="A102" s="182"/>
      <c r="B102" s="182"/>
      <c r="C102" s="182"/>
      <c r="D102" s="182"/>
      <c r="E102" s="182"/>
      <c r="F102" s="182"/>
      <c r="G102" s="182"/>
      <c r="H102" s="182"/>
      <c r="I102" s="182"/>
      <c r="J102" s="182"/>
      <c r="K102" s="182"/>
      <c r="L102" s="182"/>
      <c r="M102" s="182"/>
    </row>
    <row r="103" spans="1:13" ht="30.75" customHeight="1" x14ac:dyDescent="0.25">
      <c r="A103" s="185"/>
      <c r="B103" s="208"/>
      <c r="C103" s="209"/>
      <c r="D103" s="209"/>
      <c r="E103" s="182"/>
      <c r="F103" s="182"/>
      <c r="G103" s="182"/>
      <c r="H103" s="182"/>
      <c r="I103" s="182"/>
      <c r="J103" s="182"/>
      <c r="K103" s="182"/>
      <c r="L103" s="182"/>
      <c r="M103" s="182"/>
    </row>
    <row r="214" spans="1:1" x14ac:dyDescent="0.25">
      <c r="A214" s="133"/>
    </row>
    <row r="215" spans="1:1" x14ac:dyDescent="0.25">
      <c r="A215" s="133" t="s">
        <v>71</v>
      </c>
    </row>
    <row r="216" spans="1:1" x14ac:dyDescent="0.25">
      <c r="A216" s="133" t="s">
        <v>70</v>
      </c>
    </row>
  </sheetData>
  <sheetProtection algorithmName="SHA-512" hashValue="RnSSqteEzaxf9Z2KboATrvGpgZNSECHcVUHRUX4aSBLJDEYwL3PkNsT2d9z0hldX56WmTFyfvTCHXLhtF8P34A==" saltValue="SlmieHyLsWhA8j1vJSLiXA==" spinCount="100000" sheet="1" selectLockedCells="1"/>
  <mergeCells count="41">
    <mergeCell ref="B99:M99"/>
    <mergeCell ref="A86:M86"/>
    <mergeCell ref="B91:D91"/>
    <mergeCell ref="E91:F91"/>
    <mergeCell ref="I91:J91"/>
    <mergeCell ref="B92:D92"/>
    <mergeCell ref="E92:F92"/>
    <mergeCell ref="I92:J92"/>
    <mergeCell ref="B95:D95"/>
    <mergeCell ref="E95:F95"/>
    <mergeCell ref="I95:J95"/>
    <mergeCell ref="B93:D93"/>
    <mergeCell ref="E93:F93"/>
    <mergeCell ref="I93:J93"/>
    <mergeCell ref="E94:F94"/>
    <mergeCell ref="I94:J94"/>
    <mergeCell ref="A2:M2"/>
    <mergeCell ref="A3:M3"/>
    <mergeCell ref="A36:B36"/>
    <mergeCell ref="A54:B54"/>
    <mergeCell ref="A5:A6"/>
    <mergeCell ref="B5:M6"/>
    <mergeCell ref="B38:C38"/>
    <mergeCell ref="B39:C39"/>
    <mergeCell ref="B40:C40"/>
    <mergeCell ref="C36:M36"/>
    <mergeCell ref="C26:H26"/>
    <mergeCell ref="B94:D94"/>
    <mergeCell ref="A90:M90"/>
    <mergeCell ref="A82:B82"/>
    <mergeCell ref="A69:B69"/>
    <mergeCell ref="B41:C41"/>
    <mergeCell ref="B42:C42"/>
    <mergeCell ref="C82:M82"/>
    <mergeCell ref="F70:G70"/>
    <mergeCell ref="E71:F71"/>
    <mergeCell ref="E72:F72"/>
    <mergeCell ref="E73:F73"/>
    <mergeCell ref="C54:M54"/>
    <mergeCell ref="C69:M69"/>
    <mergeCell ref="A47:C47"/>
  </mergeCells>
  <conditionalFormatting sqref="B44">
    <cfRule type="expression" dxfId="2" priority="6">
      <formula>$C$44&gt;25</formula>
    </cfRule>
  </conditionalFormatting>
  <conditionalFormatting sqref="C45">
    <cfRule type="expression" dxfId="1" priority="2">
      <formula>$C$45&gt;25%</formula>
    </cfRule>
  </conditionalFormatting>
  <conditionalFormatting sqref="B45">
    <cfRule type="expression" dxfId="0" priority="1">
      <formula>$C$45&gt;25%</formula>
    </cfRule>
  </conditionalFormatting>
  <dataValidations count="1">
    <dataValidation type="list" allowBlank="1" showInputMessage="1" showErrorMessage="1" sqref="B84" xr:uid="{00000000-0002-0000-0100-000000000000}">
      <formula1>$A$215:$A$216</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148"/>
  <sheetViews>
    <sheetView showGridLines="0" zoomScale="90" zoomScaleNormal="90" workbookViewId="0">
      <selection activeCell="A4" sqref="A4"/>
    </sheetView>
  </sheetViews>
  <sheetFormatPr defaultRowHeight="15" x14ac:dyDescent="0.25"/>
  <cols>
    <col min="1" max="1" width="52.28515625" style="134" customWidth="1"/>
    <col min="2" max="13" width="15.7109375" style="134" customWidth="1"/>
    <col min="14" max="16384" width="9.140625" style="134"/>
  </cols>
  <sheetData>
    <row r="1" spans="1:19" x14ac:dyDescent="0.25">
      <c r="A1" s="133" t="s">
        <v>71</v>
      </c>
    </row>
    <row r="2" spans="1:19" ht="21" x14ac:dyDescent="0.35">
      <c r="A2" s="238" t="s">
        <v>130</v>
      </c>
      <c r="B2" s="238"/>
      <c r="C2" s="238"/>
      <c r="D2" s="238"/>
      <c r="E2" s="238"/>
      <c r="F2" s="238"/>
      <c r="G2" s="238"/>
      <c r="H2" s="238"/>
      <c r="I2" s="238"/>
      <c r="J2" s="238"/>
      <c r="K2" s="238"/>
      <c r="L2" s="238"/>
      <c r="M2" s="238"/>
      <c r="N2" s="174"/>
      <c r="O2" s="174"/>
      <c r="P2" s="174"/>
      <c r="Q2" s="174"/>
      <c r="R2" s="174"/>
      <c r="S2" s="174"/>
    </row>
    <row r="3" spans="1:19" ht="21" x14ac:dyDescent="0.35">
      <c r="A3" s="246" t="s">
        <v>126</v>
      </c>
      <c r="B3" s="246"/>
      <c r="C3" s="246"/>
      <c r="D3" s="246"/>
      <c r="E3" s="246"/>
      <c r="F3" s="246"/>
      <c r="G3" s="246"/>
      <c r="H3" s="246"/>
      <c r="I3" s="246"/>
      <c r="J3" s="246"/>
      <c r="K3" s="246"/>
      <c r="L3" s="246"/>
      <c r="M3" s="246"/>
      <c r="N3" s="174"/>
      <c r="O3" s="174"/>
      <c r="P3" s="174"/>
      <c r="Q3" s="174"/>
      <c r="R3" s="174"/>
      <c r="S3" s="174"/>
    </row>
    <row r="4" spans="1:19" x14ac:dyDescent="0.25">
      <c r="B4" s="135"/>
      <c r="C4" s="135"/>
      <c r="D4" s="135"/>
      <c r="E4" s="135"/>
      <c r="F4" s="135"/>
      <c r="G4" s="135"/>
      <c r="H4" s="135"/>
      <c r="I4" s="135"/>
      <c r="J4" s="135"/>
      <c r="K4" s="135"/>
      <c r="L4" s="135"/>
      <c r="M4" s="135"/>
    </row>
    <row r="5" spans="1:19" x14ac:dyDescent="0.25">
      <c r="A5" s="239" t="s">
        <v>124</v>
      </c>
      <c r="B5" s="240" t="s">
        <v>42</v>
      </c>
      <c r="C5" s="240"/>
      <c r="D5" s="240"/>
      <c r="E5" s="240"/>
      <c r="F5" s="240"/>
      <c r="G5" s="240"/>
      <c r="H5" s="240"/>
      <c r="I5" s="240"/>
      <c r="J5" s="240"/>
      <c r="K5" s="240"/>
      <c r="L5" s="240"/>
      <c r="M5" s="240"/>
    </row>
    <row r="6" spans="1:19" x14ac:dyDescent="0.25">
      <c r="A6" s="239"/>
      <c r="B6" s="240"/>
      <c r="C6" s="240"/>
      <c r="D6" s="240"/>
      <c r="E6" s="240"/>
      <c r="F6" s="240"/>
      <c r="G6" s="240"/>
      <c r="H6" s="240"/>
      <c r="I6" s="240"/>
      <c r="J6" s="240"/>
      <c r="K6" s="240"/>
      <c r="L6" s="240"/>
      <c r="M6" s="240"/>
    </row>
    <row r="7" spans="1:19" ht="15.75" thickBot="1" x14ac:dyDescent="0.3">
      <c r="A7" s="109" t="s">
        <v>24</v>
      </c>
      <c r="B7" s="111">
        <v>43496</v>
      </c>
      <c r="C7" s="111">
        <v>43524</v>
      </c>
      <c r="D7" s="111">
        <v>43555</v>
      </c>
      <c r="E7" s="111">
        <v>43585</v>
      </c>
      <c r="F7" s="111">
        <v>43616</v>
      </c>
      <c r="G7" s="111">
        <v>43646</v>
      </c>
      <c r="H7" s="111">
        <v>43677</v>
      </c>
      <c r="I7" s="111">
        <v>43708</v>
      </c>
      <c r="J7" s="111">
        <v>43738</v>
      </c>
      <c r="K7" s="111">
        <v>43769</v>
      </c>
      <c r="L7" s="111">
        <v>43799</v>
      </c>
      <c r="M7" s="111">
        <v>43830</v>
      </c>
    </row>
    <row r="8" spans="1:19" s="169" customFormat="1" ht="15.75" customHeight="1" thickBot="1" x14ac:dyDescent="0.3">
      <c r="A8" s="104" t="s">
        <v>133</v>
      </c>
      <c r="B8" s="175">
        <v>145000</v>
      </c>
      <c r="C8" s="176">
        <v>145000</v>
      </c>
      <c r="D8" s="176">
        <v>145000</v>
      </c>
      <c r="E8" s="176">
        <v>145000</v>
      </c>
      <c r="F8" s="176">
        <v>145000</v>
      </c>
      <c r="G8" s="176">
        <v>145000</v>
      </c>
      <c r="H8" s="176">
        <v>145000</v>
      </c>
      <c r="I8" s="176">
        <v>145000</v>
      </c>
      <c r="J8" s="176">
        <v>145000</v>
      </c>
      <c r="K8" s="176">
        <v>145000</v>
      </c>
      <c r="L8" s="176">
        <v>145000</v>
      </c>
      <c r="M8" s="177">
        <v>145000</v>
      </c>
    </row>
    <row r="9" spans="1:19" s="169" customFormat="1" ht="15.75" customHeight="1" thickBot="1" x14ac:dyDescent="0.3">
      <c r="A9" s="105" t="s">
        <v>17</v>
      </c>
      <c r="B9" s="175">
        <v>5000</v>
      </c>
      <c r="C9" s="176">
        <v>5000</v>
      </c>
      <c r="D9" s="176">
        <v>5000</v>
      </c>
      <c r="E9" s="176">
        <v>5000</v>
      </c>
      <c r="F9" s="176">
        <v>5000</v>
      </c>
      <c r="G9" s="176">
        <v>5000</v>
      </c>
      <c r="H9" s="176">
        <v>5000</v>
      </c>
      <c r="I9" s="176">
        <v>5000</v>
      </c>
      <c r="J9" s="176">
        <v>5000</v>
      </c>
      <c r="K9" s="176">
        <v>5000</v>
      </c>
      <c r="L9" s="176">
        <v>5000</v>
      </c>
      <c r="M9" s="177">
        <v>5000</v>
      </c>
    </row>
    <row r="10" spans="1:19" s="169" customFormat="1" ht="15.75" customHeight="1" thickBot="1" x14ac:dyDescent="0.3">
      <c r="A10" s="105" t="s">
        <v>18</v>
      </c>
      <c r="B10" s="175">
        <v>12500</v>
      </c>
      <c r="C10" s="176">
        <v>12500</v>
      </c>
      <c r="D10" s="176">
        <v>12500</v>
      </c>
      <c r="E10" s="176">
        <v>12500</v>
      </c>
      <c r="F10" s="176">
        <v>12500</v>
      </c>
      <c r="G10" s="176">
        <v>12500</v>
      </c>
      <c r="H10" s="176">
        <v>12500</v>
      </c>
      <c r="I10" s="176">
        <v>12500</v>
      </c>
      <c r="J10" s="176">
        <v>12500</v>
      </c>
      <c r="K10" s="176">
        <v>12500</v>
      </c>
      <c r="L10" s="176">
        <v>12500</v>
      </c>
      <c r="M10" s="177">
        <v>12500</v>
      </c>
    </row>
    <row r="11" spans="1:19" s="169" customFormat="1" ht="15.75" customHeight="1" thickBot="1" x14ac:dyDescent="0.3">
      <c r="A11" s="105" t="s">
        <v>19</v>
      </c>
      <c r="B11" s="175">
        <v>15000</v>
      </c>
      <c r="C11" s="176">
        <v>15000</v>
      </c>
      <c r="D11" s="176">
        <v>15000</v>
      </c>
      <c r="E11" s="176">
        <v>15000</v>
      </c>
      <c r="F11" s="176">
        <v>15000</v>
      </c>
      <c r="G11" s="176">
        <v>15000</v>
      </c>
      <c r="H11" s="176">
        <v>15000</v>
      </c>
      <c r="I11" s="176">
        <v>15000</v>
      </c>
      <c r="J11" s="176">
        <v>15000</v>
      </c>
      <c r="K11" s="176">
        <v>15000</v>
      </c>
      <c r="L11" s="176">
        <v>15000</v>
      </c>
      <c r="M11" s="177">
        <v>15000</v>
      </c>
    </row>
    <row r="12" spans="1:19" s="169" customFormat="1" ht="15.75" customHeight="1" thickBot="1" x14ac:dyDescent="0.3">
      <c r="A12" s="105" t="s">
        <v>20</v>
      </c>
      <c r="B12" s="175">
        <v>25000</v>
      </c>
      <c r="C12" s="176">
        <v>25000</v>
      </c>
      <c r="D12" s="176">
        <v>25000</v>
      </c>
      <c r="E12" s="176">
        <v>25000</v>
      </c>
      <c r="F12" s="176">
        <v>25000</v>
      </c>
      <c r="G12" s="176">
        <v>25000</v>
      </c>
      <c r="H12" s="176">
        <v>25000</v>
      </c>
      <c r="I12" s="176">
        <v>25000</v>
      </c>
      <c r="J12" s="176">
        <v>25000</v>
      </c>
      <c r="K12" s="176">
        <v>25000</v>
      </c>
      <c r="L12" s="176">
        <v>25000</v>
      </c>
      <c r="M12" s="177">
        <v>25000</v>
      </c>
    </row>
    <row r="13" spans="1:19" s="169" customFormat="1" ht="15.75" customHeight="1" thickBot="1" x14ac:dyDescent="0.3">
      <c r="A13" s="106" t="s">
        <v>21</v>
      </c>
      <c r="B13" s="175">
        <v>6000</v>
      </c>
      <c r="C13" s="176">
        <v>6000</v>
      </c>
      <c r="D13" s="176">
        <v>6000</v>
      </c>
      <c r="E13" s="176">
        <v>6000</v>
      </c>
      <c r="F13" s="176">
        <v>6000</v>
      </c>
      <c r="G13" s="176">
        <v>6000</v>
      </c>
      <c r="H13" s="176">
        <v>6000</v>
      </c>
      <c r="I13" s="176">
        <v>6000</v>
      </c>
      <c r="J13" s="176">
        <v>6000</v>
      </c>
      <c r="K13" s="176">
        <v>6000</v>
      </c>
      <c r="L13" s="176">
        <v>6000</v>
      </c>
      <c r="M13" s="177">
        <v>6000</v>
      </c>
    </row>
    <row r="14" spans="1:19" ht="4.5" customHeight="1" thickBot="1" x14ac:dyDescent="0.3">
      <c r="A14" s="107"/>
      <c r="B14" s="149"/>
      <c r="C14" s="150"/>
      <c r="D14" s="150"/>
      <c r="E14" s="150"/>
      <c r="F14" s="150"/>
      <c r="G14" s="150"/>
      <c r="H14" s="150"/>
      <c r="I14" s="150"/>
      <c r="J14" s="150"/>
      <c r="K14" s="150"/>
      <c r="L14" s="150"/>
      <c r="M14" s="151"/>
      <c r="N14" s="178"/>
      <c r="O14" s="178"/>
    </row>
    <row r="15" spans="1:19" ht="15.75" thickBot="1" x14ac:dyDescent="0.3">
      <c r="A15" s="108" t="s">
        <v>15</v>
      </c>
      <c r="B15" s="152">
        <f t="shared" ref="B15:M15" si="0">+(SUM(B8:B13))</f>
        <v>208500</v>
      </c>
      <c r="C15" s="153">
        <f t="shared" si="0"/>
        <v>208500</v>
      </c>
      <c r="D15" s="153">
        <f t="shared" si="0"/>
        <v>208500</v>
      </c>
      <c r="E15" s="153">
        <f t="shared" si="0"/>
        <v>208500</v>
      </c>
      <c r="F15" s="153">
        <f t="shared" si="0"/>
        <v>208500</v>
      </c>
      <c r="G15" s="153">
        <f t="shared" si="0"/>
        <v>208500</v>
      </c>
      <c r="H15" s="153">
        <f t="shared" si="0"/>
        <v>208500</v>
      </c>
      <c r="I15" s="153">
        <f t="shared" si="0"/>
        <v>208500</v>
      </c>
      <c r="J15" s="153">
        <f t="shared" si="0"/>
        <v>208500</v>
      </c>
      <c r="K15" s="153">
        <f t="shared" si="0"/>
        <v>208500</v>
      </c>
      <c r="L15" s="153">
        <f t="shared" si="0"/>
        <v>208500</v>
      </c>
      <c r="M15" s="154">
        <f t="shared" si="0"/>
        <v>208500</v>
      </c>
    </row>
    <row r="16" spans="1:19" ht="15.75" thickBot="1" x14ac:dyDescent="0.3">
      <c r="A16" s="109" t="s">
        <v>25</v>
      </c>
      <c r="B16" s="149"/>
      <c r="C16" s="150"/>
      <c r="D16" s="150"/>
      <c r="E16" s="150"/>
      <c r="F16" s="150"/>
      <c r="G16" s="150"/>
      <c r="H16" s="150"/>
      <c r="I16" s="150"/>
      <c r="J16" s="150"/>
      <c r="K16" s="150"/>
      <c r="L16" s="150"/>
      <c r="M16" s="151"/>
    </row>
    <row r="17" spans="1:15" ht="30.75" thickBot="1" x14ac:dyDescent="0.3">
      <c r="A17" s="104" t="s">
        <v>138</v>
      </c>
      <c r="B17" s="179">
        <v>1500</v>
      </c>
      <c r="C17" s="180">
        <v>1500</v>
      </c>
      <c r="D17" s="180">
        <v>1500</v>
      </c>
      <c r="E17" s="180">
        <v>1500</v>
      </c>
      <c r="F17" s="180">
        <v>1500</v>
      </c>
      <c r="G17" s="180">
        <v>1500</v>
      </c>
      <c r="H17" s="180">
        <v>1500</v>
      </c>
      <c r="I17" s="180">
        <v>1500</v>
      </c>
      <c r="J17" s="180">
        <v>1500</v>
      </c>
      <c r="K17" s="180">
        <v>1500</v>
      </c>
      <c r="L17" s="180">
        <v>1500</v>
      </c>
      <c r="M17" s="181">
        <v>1500</v>
      </c>
    </row>
    <row r="18" spans="1:15" ht="15.75" thickBot="1" x14ac:dyDescent="0.3">
      <c r="A18" s="136" t="s">
        <v>27</v>
      </c>
      <c r="B18" s="179">
        <v>10000</v>
      </c>
      <c r="C18" s="180">
        <v>10000</v>
      </c>
      <c r="D18" s="180">
        <v>10000</v>
      </c>
      <c r="E18" s="180">
        <v>10000</v>
      </c>
      <c r="F18" s="180">
        <v>10000</v>
      </c>
      <c r="G18" s="180">
        <v>10000</v>
      </c>
      <c r="H18" s="180">
        <v>10000</v>
      </c>
      <c r="I18" s="180">
        <v>10000</v>
      </c>
      <c r="J18" s="180">
        <v>10000</v>
      </c>
      <c r="K18" s="180">
        <v>10000</v>
      </c>
      <c r="L18" s="180">
        <v>10000</v>
      </c>
      <c r="M18" s="181">
        <v>10000</v>
      </c>
    </row>
    <row r="19" spans="1:15" ht="15.75" thickBot="1" x14ac:dyDescent="0.3">
      <c r="A19" s="136" t="s">
        <v>23</v>
      </c>
      <c r="B19" s="179">
        <v>2500</v>
      </c>
      <c r="C19" s="180">
        <v>2500</v>
      </c>
      <c r="D19" s="180">
        <v>2500</v>
      </c>
      <c r="E19" s="180">
        <v>2500</v>
      </c>
      <c r="F19" s="180">
        <v>2500</v>
      </c>
      <c r="G19" s="180">
        <v>2500</v>
      </c>
      <c r="H19" s="180">
        <v>2500</v>
      </c>
      <c r="I19" s="180">
        <v>2500</v>
      </c>
      <c r="J19" s="180">
        <v>2500</v>
      </c>
      <c r="K19" s="180">
        <v>2500</v>
      </c>
      <c r="L19" s="180">
        <v>2500</v>
      </c>
      <c r="M19" s="181">
        <v>2500</v>
      </c>
      <c r="N19" s="178"/>
      <c r="O19" s="178"/>
    </row>
    <row r="20" spans="1:15" ht="16.5" thickTop="1" thickBot="1" x14ac:dyDescent="0.3">
      <c r="A20" s="137" t="s">
        <v>26</v>
      </c>
      <c r="B20" s="155">
        <f t="shared" ref="B20:M20" si="1">+SUM(B17:B19)</f>
        <v>14000</v>
      </c>
      <c r="C20" s="156">
        <f t="shared" si="1"/>
        <v>14000</v>
      </c>
      <c r="D20" s="156">
        <f t="shared" si="1"/>
        <v>14000</v>
      </c>
      <c r="E20" s="156">
        <f t="shared" si="1"/>
        <v>14000</v>
      </c>
      <c r="F20" s="156">
        <f t="shared" si="1"/>
        <v>14000</v>
      </c>
      <c r="G20" s="156">
        <f t="shared" si="1"/>
        <v>14000</v>
      </c>
      <c r="H20" s="156">
        <f t="shared" si="1"/>
        <v>14000</v>
      </c>
      <c r="I20" s="156">
        <f t="shared" si="1"/>
        <v>14000</v>
      </c>
      <c r="J20" s="156">
        <f t="shared" si="1"/>
        <v>14000</v>
      </c>
      <c r="K20" s="156">
        <f t="shared" si="1"/>
        <v>14000</v>
      </c>
      <c r="L20" s="156">
        <f t="shared" si="1"/>
        <v>14000</v>
      </c>
      <c r="M20" s="157">
        <f t="shared" si="1"/>
        <v>14000</v>
      </c>
      <c r="N20" s="129"/>
      <c r="O20" s="178"/>
    </row>
    <row r="21" spans="1:15" ht="4.5" customHeight="1" thickBot="1" x14ac:dyDescent="0.3">
      <c r="A21" s="138"/>
      <c r="B21" s="158"/>
      <c r="C21" s="159"/>
      <c r="D21" s="159"/>
      <c r="E21" s="159"/>
      <c r="F21" s="159"/>
      <c r="G21" s="159"/>
      <c r="H21" s="159"/>
      <c r="I21" s="159"/>
      <c r="J21" s="159"/>
      <c r="K21" s="159"/>
      <c r="L21" s="159"/>
      <c r="M21" s="160"/>
      <c r="N21" s="178"/>
      <c r="O21" s="178"/>
    </row>
    <row r="22" spans="1:15" ht="15.75" thickBot="1" x14ac:dyDescent="0.3">
      <c r="A22" s="136" t="s">
        <v>28</v>
      </c>
      <c r="B22" s="161">
        <f t="shared" ref="B22:M22" si="2">+B15-B20</f>
        <v>194500</v>
      </c>
      <c r="C22" s="162">
        <f t="shared" si="2"/>
        <v>194500</v>
      </c>
      <c r="D22" s="162">
        <f t="shared" si="2"/>
        <v>194500</v>
      </c>
      <c r="E22" s="162">
        <f t="shared" si="2"/>
        <v>194500</v>
      </c>
      <c r="F22" s="162">
        <f t="shared" si="2"/>
        <v>194500</v>
      </c>
      <c r="G22" s="162">
        <f t="shared" si="2"/>
        <v>194500</v>
      </c>
      <c r="H22" s="162">
        <f t="shared" si="2"/>
        <v>194500</v>
      </c>
      <c r="I22" s="162">
        <f t="shared" si="2"/>
        <v>194500</v>
      </c>
      <c r="J22" s="162">
        <f t="shared" si="2"/>
        <v>194500</v>
      </c>
      <c r="K22" s="162">
        <f t="shared" si="2"/>
        <v>194500</v>
      </c>
      <c r="L22" s="162">
        <f t="shared" si="2"/>
        <v>194500</v>
      </c>
      <c r="M22" s="163">
        <f t="shared" si="2"/>
        <v>194500</v>
      </c>
      <c r="N22" s="178"/>
      <c r="O22" s="178"/>
    </row>
    <row r="23" spans="1:15" ht="9" customHeight="1" thickBot="1" x14ac:dyDescent="0.3">
      <c r="B23" s="142"/>
      <c r="C23" s="142"/>
      <c r="D23" s="142"/>
      <c r="E23" s="142"/>
      <c r="F23" s="142"/>
      <c r="G23" s="142"/>
      <c r="H23" s="142"/>
      <c r="I23" s="142"/>
      <c r="J23" s="142"/>
      <c r="K23" s="142"/>
      <c r="L23" s="142"/>
      <c r="M23" s="142"/>
    </row>
    <row r="24" spans="1:15" ht="15.75" thickBot="1" x14ac:dyDescent="0.3">
      <c r="A24" s="136" t="s">
        <v>29</v>
      </c>
      <c r="B24" s="128">
        <f>+SUM(B22:M22)</f>
        <v>2334000</v>
      </c>
      <c r="C24" s="129"/>
      <c r="D24" s="129"/>
      <c r="E24" s="129"/>
      <c r="F24" s="129"/>
      <c r="G24" s="129"/>
      <c r="H24" s="129"/>
      <c r="I24" s="129"/>
      <c r="J24" s="129"/>
      <c r="K24" s="129"/>
      <c r="L24" s="129"/>
      <c r="M24" s="129"/>
    </row>
    <row r="25" spans="1:15" ht="15.75" thickBot="1" x14ac:dyDescent="0.3">
      <c r="B25" s="129"/>
      <c r="C25" s="129"/>
      <c r="D25" s="129"/>
      <c r="E25" s="129"/>
      <c r="F25" s="129"/>
      <c r="G25" s="129"/>
      <c r="H25" s="129"/>
      <c r="I25" s="129"/>
      <c r="J25" s="129"/>
      <c r="K25" s="129"/>
      <c r="L25" s="129"/>
      <c r="M25" s="129"/>
    </row>
    <row r="26" spans="1:15" ht="15.75" thickBot="1" x14ac:dyDescent="0.3">
      <c r="A26" s="136" t="s">
        <v>137</v>
      </c>
      <c r="B26" s="173">
        <v>0</v>
      </c>
      <c r="C26" s="241"/>
      <c r="D26" s="242"/>
      <c r="E26" s="242"/>
      <c r="F26" s="242"/>
      <c r="G26" s="242"/>
      <c r="H26" s="242"/>
      <c r="I26" s="129"/>
      <c r="J26" s="129"/>
      <c r="K26" s="129"/>
      <c r="L26" s="129"/>
      <c r="M26" s="129"/>
    </row>
    <row r="27" spans="1:15" ht="15.75" thickBot="1" x14ac:dyDescent="0.3">
      <c r="B27" s="129"/>
      <c r="C27" s="129"/>
      <c r="D27" s="129"/>
      <c r="E27" s="129"/>
      <c r="F27" s="129"/>
      <c r="G27" s="129"/>
      <c r="H27" s="129"/>
      <c r="I27" s="129"/>
      <c r="J27" s="129"/>
      <c r="K27" s="129"/>
      <c r="L27" s="129"/>
      <c r="M27" s="129"/>
    </row>
    <row r="28" spans="1:15" ht="15.75" thickBot="1" x14ac:dyDescent="0.3">
      <c r="A28" s="136" t="s">
        <v>31</v>
      </c>
      <c r="B28" s="128">
        <f>+B24-B26</f>
        <v>2334000</v>
      </c>
      <c r="C28" s="129"/>
      <c r="D28" s="129"/>
      <c r="E28" s="129"/>
      <c r="F28" s="129"/>
      <c r="G28" s="129"/>
      <c r="H28" s="129"/>
      <c r="I28" s="129"/>
      <c r="J28" s="129"/>
      <c r="K28" s="129"/>
      <c r="L28" s="129"/>
      <c r="M28" s="129"/>
    </row>
    <row r="29" spans="1:15" ht="15.75" thickBot="1" x14ac:dyDescent="0.3">
      <c r="B29" s="129"/>
      <c r="C29" s="129"/>
      <c r="D29" s="129"/>
      <c r="E29" s="129"/>
      <c r="F29" s="129"/>
      <c r="G29" s="129"/>
      <c r="H29" s="129"/>
      <c r="I29" s="129"/>
      <c r="J29" s="129"/>
      <c r="K29" s="129"/>
      <c r="L29" s="129"/>
      <c r="M29" s="129"/>
    </row>
    <row r="30" spans="1:15" ht="15.75" thickBot="1" x14ac:dyDescent="0.3">
      <c r="A30" s="136" t="s">
        <v>32</v>
      </c>
      <c r="B30" s="128">
        <f>+B28/12</f>
        <v>194500</v>
      </c>
      <c r="C30" s="129"/>
      <c r="D30" s="129"/>
      <c r="E30" s="129"/>
      <c r="F30" s="129"/>
      <c r="G30" s="129"/>
      <c r="H30" s="129"/>
      <c r="I30" s="129"/>
      <c r="J30" s="129"/>
      <c r="K30" s="129"/>
      <c r="L30" s="129"/>
      <c r="M30" s="129"/>
    </row>
    <row r="31" spans="1:15" ht="15.75" thickBot="1" x14ac:dyDescent="0.3">
      <c r="B31" s="129"/>
      <c r="C31" s="129"/>
      <c r="D31" s="129"/>
      <c r="E31" s="129"/>
      <c r="F31" s="129"/>
      <c r="G31" s="129"/>
      <c r="H31" s="129"/>
      <c r="I31" s="129"/>
      <c r="J31" s="129"/>
      <c r="K31" s="129"/>
      <c r="L31" s="129"/>
      <c r="M31" s="129"/>
    </row>
    <row r="32" spans="1:15" ht="15.75" thickBot="1" x14ac:dyDescent="0.3">
      <c r="A32" s="136" t="s">
        <v>33</v>
      </c>
      <c r="B32" s="130">
        <v>2.5</v>
      </c>
      <c r="C32" s="129"/>
      <c r="D32" s="129"/>
      <c r="E32" s="129"/>
      <c r="F32" s="129"/>
      <c r="G32" s="129"/>
      <c r="H32" s="129"/>
      <c r="I32" s="129"/>
      <c r="J32" s="129"/>
      <c r="K32" s="129"/>
      <c r="L32" s="129"/>
      <c r="M32" s="129"/>
    </row>
    <row r="33" spans="1:13" ht="15.75" thickBot="1" x14ac:dyDescent="0.3">
      <c r="B33" s="129"/>
      <c r="C33" s="129"/>
      <c r="D33" s="129"/>
      <c r="E33" s="129"/>
      <c r="F33" s="129"/>
      <c r="G33" s="129"/>
      <c r="H33" s="129"/>
      <c r="I33" s="129"/>
      <c r="J33" s="129"/>
      <c r="K33" s="129"/>
      <c r="L33" s="129"/>
      <c r="M33" s="129"/>
    </row>
    <row r="34" spans="1:13" ht="15.75" thickBot="1" x14ac:dyDescent="0.3">
      <c r="A34" s="136" t="s">
        <v>34</v>
      </c>
      <c r="B34" s="131">
        <f>IF((B30*B32)&lt;10000000,(B30*B32),10000000)</f>
        <v>486250</v>
      </c>
      <c r="C34" s="132" t="s">
        <v>122</v>
      </c>
      <c r="D34" s="132"/>
      <c r="E34" s="132"/>
      <c r="F34" s="132"/>
      <c r="G34" s="129"/>
      <c r="H34" s="129"/>
      <c r="I34" s="129"/>
      <c r="J34" s="129"/>
      <c r="K34" s="129"/>
      <c r="L34" s="129"/>
      <c r="M34" s="129"/>
    </row>
    <row r="35" spans="1:13" x14ac:dyDescent="0.25">
      <c r="B35" s="129"/>
      <c r="C35" s="129"/>
      <c r="D35" s="129"/>
      <c r="E35" s="129"/>
      <c r="F35" s="129"/>
      <c r="G35" s="129"/>
      <c r="H35" s="129"/>
      <c r="I35" s="129"/>
      <c r="J35" s="129"/>
      <c r="K35" s="129"/>
      <c r="L35" s="129"/>
      <c r="M35" s="129"/>
    </row>
    <row r="147" spans="1:1" x14ac:dyDescent="0.25">
      <c r="A147" s="134" t="s">
        <v>71</v>
      </c>
    </row>
    <row r="148" spans="1:1" x14ac:dyDescent="0.25">
      <c r="A148" s="134" t="s">
        <v>70</v>
      </c>
    </row>
  </sheetData>
  <sheetProtection algorithmName="SHA-512" hashValue="0I0D0VuRx3MJWn/X+NqUrBYzvrdcoZi4bm6LVItwaM1ujB1DBrzBS54XDY2hQS1g99SC+avbjnH3Np2zctgd7w==" saltValue="RM8LydoX/am0PmTpFJzQkQ==" spinCount="100000" sheet="1" objects="1" scenarios="1"/>
  <mergeCells count="5">
    <mergeCell ref="A5:A6"/>
    <mergeCell ref="B5:M6"/>
    <mergeCell ref="C26:H26"/>
    <mergeCell ref="A2:M2"/>
    <mergeCell ref="A3:M3"/>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2"/>
  <sheetViews>
    <sheetView showGridLines="0" topLeftCell="A73" zoomScale="85" zoomScaleNormal="85" workbookViewId="0">
      <selection activeCell="E101" sqref="E101"/>
    </sheetView>
  </sheetViews>
  <sheetFormatPr defaultRowHeight="15" x14ac:dyDescent="0.25"/>
  <cols>
    <col min="1" max="1" width="49.5703125" bestFit="1" customWidth="1"/>
    <col min="2" max="2" width="14" customWidth="1"/>
    <col min="3" max="13" width="15.7109375" customWidth="1"/>
  </cols>
  <sheetData>
    <row r="1" spans="1:19" x14ac:dyDescent="0.25">
      <c r="A1" s="66" t="s">
        <v>71</v>
      </c>
    </row>
    <row r="2" spans="1:19" x14ac:dyDescent="0.25">
      <c r="A2" s="66" t="s">
        <v>70</v>
      </c>
    </row>
    <row r="6" spans="1:19" ht="21" x14ac:dyDescent="0.35">
      <c r="C6" s="224" t="s">
        <v>12</v>
      </c>
      <c r="D6" s="224"/>
      <c r="E6" s="224"/>
      <c r="F6" s="224"/>
      <c r="G6" s="224"/>
      <c r="H6" s="224"/>
      <c r="I6" s="224"/>
      <c r="J6" s="224"/>
      <c r="K6" s="224"/>
      <c r="L6" s="224"/>
      <c r="M6" s="224"/>
      <c r="N6" s="224"/>
      <c r="O6" s="224"/>
      <c r="P6" s="224"/>
      <c r="Q6" s="224"/>
      <c r="R6" s="224"/>
      <c r="S6" s="224"/>
    </row>
    <row r="7" spans="1:19" ht="21" x14ac:dyDescent="0.35">
      <c r="C7" s="224" t="s">
        <v>13</v>
      </c>
      <c r="D7" s="224"/>
      <c r="E7" s="224"/>
      <c r="F7" s="224"/>
      <c r="G7" s="224"/>
      <c r="H7" s="224"/>
      <c r="I7" s="224"/>
      <c r="J7" s="224"/>
      <c r="K7" s="224"/>
      <c r="L7" s="224"/>
      <c r="M7" s="224"/>
      <c r="N7" s="224"/>
      <c r="O7" s="224"/>
      <c r="P7" s="224"/>
      <c r="Q7" s="224"/>
      <c r="R7" s="224"/>
      <c r="S7" s="224"/>
    </row>
    <row r="8" spans="1:19" x14ac:dyDescent="0.25">
      <c r="B8" s="4"/>
      <c r="C8" s="4"/>
      <c r="D8" s="4"/>
      <c r="E8" s="4"/>
      <c r="F8" s="4"/>
      <c r="G8" s="4"/>
      <c r="H8" s="4"/>
      <c r="I8" s="4"/>
      <c r="J8" s="4"/>
      <c r="K8" s="4"/>
      <c r="L8" s="4"/>
      <c r="M8" s="4"/>
    </row>
    <row r="9" spans="1:19" x14ac:dyDescent="0.25">
      <c r="A9" s="259" t="s">
        <v>41</v>
      </c>
      <c r="B9" s="260" t="s">
        <v>42</v>
      </c>
      <c r="C9" s="260"/>
      <c r="D9" s="260"/>
      <c r="E9" s="260"/>
      <c r="F9" s="260"/>
      <c r="G9" s="260"/>
      <c r="H9" s="260"/>
      <c r="I9" s="260"/>
      <c r="J9" s="260"/>
      <c r="K9" s="260"/>
      <c r="L9" s="260"/>
      <c r="M9" s="260"/>
    </row>
    <row r="10" spans="1:19" x14ac:dyDescent="0.25">
      <c r="A10" s="259"/>
      <c r="B10" s="260"/>
      <c r="C10" s="260"/>
      <c r="D10" s="260"/>
      <c r="E10" s="260"/>
      <c r="F10" s="260"/>
      <c r="G10" s="260"/>
      <c r="H10" s="260"/>
      <c r="I10" s="260"/>
      <c r="J10" s="260"/>
      <c r="K10" s="260"/>
      <c r="L10" s="260"/>
      <c r="M10" s="260"/>
    </row>
    <row r="11" spans="1:19" ht="15.75" thickBot="1" x14ac:dyDescent="0.3">
      <c r="A11" s="13" t="s">
        <v>24</v>
      </c>
      <c r="B11" s="6" t="s">
        <v>11</v>
      </c>
      <c r="C11" s="7" t="s">
        <v>10</v>
      </c>
      <c r="D11" s="8" t="s">
        <v>9</v>
      </c>
      <c r="E11" s="8" t="s">
        <v>8</v>
      </c>
      <c r="F11" s="8" t="s">
        <v>7</v>
      </c>
      <c r="G11" s="8" t="s">
        <v>6</v>
      </c>
      <c r="H11" s="8" t="s">
        <v>5</v>
      </c>
      <c r="I11" s="8" t="s">
        <v>4</v>
      </c>
      <c r="J11" s="8" t="s">
        <v>3</v>
      </c>
      <c r="K11" s="8" t="s">
        <v>2</v>
      </c>
      <c r="L11" s="8" t="s">
        <v>1</v>
      </c>
      <c r="M11" s="8" t="s">
        <v>14</v>
      </c>
    </row>
    <row r="12" spans="1:19" s="9" customFormat="1" ht="15.75" customHeight="1" thickBot="1" x14ac:dyDescent="0.3">
      <c r="A12" s="10" t="s">
        <v>16</v>
      </c>
      <c r="B12" s="35">
        <v>500000</v>
      </c>
      <c r="C12" s="36">
        <v>500000</v>
      </c>
      <c r="D12" s="36">
        <v>500000</v>
      </c>
      <c r="E12" s="36">
        <v>500000</v>
      </c>
      <c r="F12" s="36">
        <v>500000</v>
      </c>
      <c r="G12" s="36">
        <v>500000</v>
      </c>
      <c r="H12" s="36">
        <v>500000</v>
      </c>
      <c r="I12" s="36">
        <v>500000</v>
      </c>
      <c r="J12" s="36">
        <v>750000</v>
      </c>
      <c r="K12" s="36">
        <v>750000</v>
      </c>
      <c r="L12" s="36">
        <v>500000</v>
      </c>
      <c r="M12" s="37">
        <v>500000</v>
      </c>
    </row>
    <row r="13" spans="1:19" s="9" customFormat="1" ht="15.75" customHeight="1" thickBot="1" x14ac:dyDescent="0.3">
      <c r="A13" s="11" t="s">
        <v>17</v>
      </c>
      <c r="B13" s="35">
        <v>5000</v>
      </c>
      <c r="C13" s="36">
        <v>5000</v>
      </c>
      <c r="D13" s="36">
        <v>5000</v>
      </c>
      <c r="E13" s="36">
        <v>5000</v>
      </c>
      <c r="F13" s="36">
        <v>5000</v>
      </c>
      <c r="G13" s="36">
        <v>5000</v>
      </c>
      <c r="H13" s="36">
        <v>5000</v>
      </c>
      <c r="I13" s="36">
        <v>5000</v>
      </c>
      <c r="J13" s="36">
        <v>5000</v>
      </c>
      <c r="K13" s="36">
        <v>5000</v>
      </c>
      <c r="L13" s="36">
        <v>5000</v>
      </c>
      <c r="M13" s="37">
        <v>5000</v>
      </c>
    </row>
    <row r="14" spans="1:19" s="9" customFormat="1" ht="15.75" customHeight="1" thickBot="1" x14ac:dyDescent="0.3">
      <c r="A14" s="11" t="s">
        <v>18</v>
      </c>
      <c r="B14" s="35">
        <v>12500</v>
      </c>
      <c r="C14" s="36">
        <v>12500</v>
      </c>
      <c r="D14" s="36">
        <v>12500</v>
      </c>
      <c r="E14" s="36">
        <v>12500</v>
      </c>
      <c r="F14" s="36">
        <v>12500</v>
      </c>
      <c r="G14" s="36">
        <v>12500</v>
      </c>
      <c r="H14" s="36">
        <v>12500</v>
      </c>
      <c r="I14" s="36">
        <v>12500</v>
      </c>
      <c r="J14" s="36">
        <v>12500</v>
      </c>
      <c r="K14" s="36">
        <v>12500</v>
      </c>
      <c r="L14" s="36">
        <v>12500</v>
      </c>
      <c r="M14" s="37">
        <v>12500</v>
      </c>
    </row>
    <row r="15" spans="1:19" s="9" customFormat="1" ht="15.75" customHeight="1" thickBot="1" x14ac:dyDescent="0.3">
      <c r="A15" s="11" t="s">
        <v>19</v>
      </c>
      <c r="B15" s="35">
        <v>15000</v>
      </c>
      <c r="C15" s="36">
        <v>15000</v>
      </c>
      <c r="D15" s="36">
        <v>15000</v>
      </c>
      <c r="E15" s="36">
        <v>15000</v>
      </c>
      <c r="F15" s="36">
        <v>15000</v>
      </c>
      <c r="G15" s="36">
        <v>15000</v>
      </c>
      <c r="H15" s="36">
        <v>15000</v>
      </c>
      <c r="I15" s="36">
        <v>15000</v>
      </c>
      <c r="J15" s="36">
        <v>15000</v>
      </c>
      <c r="K15" s="36">
        <v>15000</v>
      </c>
      <c r="L15" s="36">
        <v>15000</v>
      </c>
      <c r="M15" s="37">
        <v>15000</v>
      </c>
    </row>
    <row r="16" spans="1:19" s="9" customFormat="1" ht="15.75" customHeight="1" thickBot="1" x14ac:dyDescent="0.3">
      <c r="A16" s="11" t="s">
        <v>20</v>
      </c>
      <c r="B16" s="35">
        <v>25000</v>
      </c>
      <c r="C16" s="36">
        <v>25000</v>
      </c>
      <c r="D16" s="36">
        <v>25000</v>
      </c>
      <c r="E16" s="36">
        <v>25000</v>
      </c>
      <c r="F16" s="36">
        <v>25000</v>
      </c>
      <c r="G16" s="36">
        <v>25000</v>
      </c>
      <c r="H16" s="36">
        <v>25000</v>
      </c>
      <c r="I16" s="36">
        <v>25000</v>
      </c>
      <c r="J16" s="36">
        <v>25000</v>
      </c>
      <c r="K16" s="36">
        <v>25000</v>
      </c>
      <c r="L16" s="36">
        <v>25000</v>
      </c>
      <c r="M16" s="37">
        <v>25000</v>
      </c>
    </row>
    <row r="17" spans="1:15" s="9" customFormat="1" ht="15.75" customHeight="1" thickBot="1" x14ac:dyDescent="0.3">
      <c r="A17" s="19" t="s">
        <v>21</v>
      </c>
      <c r="B17" s="35">
        <v>6000</v>
      </c>
      <c r="C17" s="36">
        <v>6000</v>
      </c>
      <c r="D17" s="36">
        <v>6000</v>
      </c>
      <c r="E17" s="36">
        <v>6000</v>
      </c>
      <c r="F17" s="36">
        <v>6000</v>
      </c>
      <c r="G17" s="36">
        <v>6000</v>
      </c>
      <c r="H17" s="36">
        <v>6000</v>
      </c>
      <c r="I17" s="36">
        <v>6000</v>
      </c>
      <c r="J17" s="36">
        <v>6000</v>
      </c>
      <c r="K17" s="36">
        <v>6000</v>
      </c>
      <c r="L17" s="36">
        <v>6000</v>
      </c>
      <c r="M17" s="37">
        <v>6000</v>
      </c>
    </row>
    <row r="18" spans="1:15" ht="4.5" customHeight="1" thickBot="1" x14ac:dyDescent="0.3">
      <c r="A18" s="14"/>
      <c r="B18" s="16"/>
      <c r="C18" s="17"/>
      <c r="D18" s="17"/>
      <c r="E18" s="17"/>
      <c r="F18" s="17"/>
      <c r="G18" s="17"/>
      <c r="H18" s="17"/>
      <c r="I18" s="17"/>
      <c r="J18" s="17"/>
      <c r="K18" s="17"/>
      <c r="L18" s="17"/>
      <c r="M18" s="3"/>
      <c r="N18" s="25"/>
      <c r="O18" s="25"/>
    </row>
    <row r="19" spans="1:15" ht="15.75" thickBot="1" x14ac:dyDescent="0.3">
      <c r="A19" s="44" t="s">
        <v>15</v>
      </c>
      <c r="B19" s="41">
        <f t="shared" ref="B19:M19" si="0">+(SUM(B12:B17))</f>
        <v>563500</v>
      </c>
      <c r="C19" s="42">
        <f t="shared" si="0"/>
        <v>563500</v>
      </c>
      <c r="D19" s="42">
        <f t="shared" si="0"/>
        <v>563500</v>
      </c>
      <c r="E19" s="42">
        <f t="shared" si="0"/>
        <v>563500</v>
      </c>
      <c r="F19" s="42">
        <f t="shared" si="0"/>
        <v>563500</v>
      </c>
      <c r="G19" s="42">
        <f t="shared" si="0"/>
        <v>563500</v>
      </c>
      <c r="H19" s="42">
        <f t="shared" si="0"/>
        <v>563500</v>
      </c>
      <c r="I19" s="42">
        <f t="shared" si="0"/>
        <v>563500</v>
      </c>
      <c r="J19" s="42">
        <f t="shared" si="0"/>
        <v>813500</v>
      </c>
      <c r="K19" s="42">
        <f t="shared" si="0"/>
        <v>813500</v>
      </c>
      <c r="L19" s="42">
        <f t="shared" si="0"/>
        <v>563500</v>
      </c>
      <c r="M19" s="43">
        <f t="shared" si="0"/>
        <v>563500</v>
      </c>
    </row>
    <row r="20" spans="1:15" ht="15.75" thickBot="1" x14ac:dyDescent="0.3">
      <c r="A20" s="13" t="s">
        <v>25</v>
      </c>
      <c r="B20" s="16"/>
      <c r="C20" s="17"/>
      <c r="D20" s="17"/>
      <c r="E20" s="17"/>
      <c r="F20" s="17"/>
      <c r="G20" s="17"/>
      <c r="H20" s="17"/>
      <c r="I20" s="17"/>
      <c r="J20" s="17"/>
      <c r="K20" s="17"/>
      <c r="L20" s="17"/>
      <c r="M20" s="3"/>
    </row>
    <row r="21" spans="1:15" ht="15.75" thickBot="1" x14ac:dyDescent="0.3">
      <c r="A21" s="10" t="s">
        <v>22</v>
      </c>
      <c r="B21" s="34">
        <v>1500</v>
      </c>
      <c r="C21" s="38">
        <v>1500</v>
      </c>
      <c r="D21" s="38">
        <v>1500</v>
      </c>
      <c r="E21" s="38">
        <v>1500</v>
      </c>
      <c r="F21" s="38">
        <v>1500</v>
      </c>
      <c r="G21" s="38">
        <v>1500</v>
      </c>
      <c r="H21" s="38">
        <v>1500</v>
      </c>
      <c r="I21" s="38">
        <v>1500</v>
      </c>
      <c r="J21" s="38">
        <v>1500</v>
      </c>
      <c r="K21" s="38">
        <v>1500</v>
      </c>
      <c r="L21" s="38">
        <v>1500</v>
      </c>
      <c r="M21" s="39">
        <v>1500</v>
      </c>
    </row>
    <row r="22" spans="1:15" ht="15.75" thickBot="1" x14ac:dyDescent="0.3">
      <c r="A22" s="12" t="s">
        <v>27</v>
      </c>
      <c r="B22" s="34">
        <v>10000</v>
      </c>
      <c r="C22" s="38">
        <v>10000</v>
      </c>
      <c r="D22" s="38">
        <v>10000</v>
      </c>
      <c r="E22" s="38">
        <v>10000</v>
      </c>
      <c r="F22" s="38">
        <v>10000</v>
      </c>
      <c r="G22" s="38">
        <v>10000</v>
      </c>
      <c r="H22" s="38">
        <v>10000</v>
      </c>
      <c r="I22" s="38">
        <v>10000</v>
      </c>
      <c r="J22" s="38">
        <v>10000</v>
      </c>
      <c r="K22" s="38">
        <v>10000</v>
      </c>
      <c r="L22" s="38">
        <v>10000</v>
      </c>
      <c r="M22" s="39">
        <v>10000</v>
      </c>
    </row>
    <row r="23" spans="1:15" ht="15.75" thickBot="1" x14ac:dyDescent="0.3">
      <c r="A23" s="12" t="s">
        <v>23</v>
      </c>
      <c r="B23" s="34">
        <v>2500</v>
      </c>
      <c r="C23" s="38">
        <v>2500</v>
      </c>
      <c r="D23" s="38">
        <v>2500</v>
      </c>
      <c r="E23" s="38">
        <v>2500</v>
      </c>
      <c r="F23" s="38">
        <v>2500</v>
      </c>
      <c r="G23" s="38">
        <v>2500</v>
      </c>
      <c r="H23" s="38">
        <v>2500</v>
      </c>
      <c r="I23" s="38">
        <v>2500</v>
      </c>
      <c r="J23" s="38">
        <v>2500</v>
      </c>
      <c r="K23" s="38">
        <v>2500</v>
      </c>
      <c r="L23" s="38">
        <v>2500</v>
      </c>
      <c r="M23" s="39">
        <v>2500</v>
      </c>
      <c r="N23" s="25"/>
      <c r="O23" s="25"/>
    </row>
    <row r="24" spans="1:15" ht="16.5" thickTop="1" thickBot="1" x14ac:dyDescent="0.3">
      <c r="A24" s="18" t="s">
        <v>26</v>
      </c>
      <c r="B24" s="27">
        <f t="shared" ref="B24:M24" si="1">+SUM(B21:B23)</f>
        <v>14000</v>
      </c>
      <c r="C24" s="28">
        <f t="shared" si="1"/>
        <v>14000</v>
      </c>
      <c r="D24" s="28">
        <f t="shared" si="1"/>
        <v>14000</v>
      </c>
      <c r="E24" s="28">
        <f t="shared" si="1"/>
        <v>14000</v>
      </c>
      <c r="F24" s="28">
        <f t="shared" si="1"/>
        <v>14000</v>
      </c>
      <c r="G24" s="28">
        <f t="shared" si="1"/>
        <v>14000</v>
      </c>
      <c r="H24" s="28">
        <f t="shared" si="1"/>
        <v>14000</v>
      </c>
      <c r="I24" s="28">
        <f t="shared" si="1"/>
        <v>14000</v>
      </c>
      <c r="J24" s="28">
        <f t="shared" si="1"/>
        <v>14000</v>
      </c>
      <c r="K24" s="28">
        <f t="shared" si="1"/>
        <v>14000</v>
      </c>
      <c r="L24" s="28">
        <f t="shared" si="1"/>
        <v>14000</v>
      </c>
      <c r="M24" s="29">
        <f t="shared" si="1"/>
        <v>14000</v>
      </c>
      <c r="N24" s="23"/>
      <c r="O24" s="25"/>
    </row>
    <row r="25" spans="1:15" ht="4.5" customHeight="1" thickBot="1" x14ac:dyDescent="0.3">
      <c r="A25" s="24"/>
      <c r="B25" s="14"/>
      <c r="C25" s="15"/>
      <c r="D25" s="15"/>
      <c r="E25" s="15"/>
      <c r="F25" s="15"/>
      <c r="G25" s="15"/>
      <c r="H25" s="15"/>
      <c r="I25" s="15"/>
      <c r="J25" s="15"/>
      <c r="K25" s="15"/>
      <c r="L25" s="15"/>
      <c r="M25" s="26"/>
      <c r="N25" s="25"/>
      <c r="O25" s="25"/>
    </row>
    <row r="26" spans="1:15" ht="15.75" thickBot="1" x14ac:dyDescent="0.3">
      <c r="A26" s="12" t="s">
        <v>28</v>
      </c>
      <c r="B26" s="30">
        <f t="shared" ref="B26:M26" si="2">+B19-B24</f>
        <v>549500</v>
      </c>
      <c r="C26" s="31">
        <f t="shared" si="2"/>
        <v>549500</v>
      </c>
      <c r="D26" s="31">
        <f t="shared" si="2"/>
        <v>549500</v>
      </c>
      <c r="E26" s="31">
        <f t="shared" si="2"/>
        <v>549500</v>
      </c>
      <c r="F26" s="31">
        <f t="shared" si="2"/>
        <v>549500</v>
      </c>
      <c r="G26" s="31">
        <f t="shared" si="2"/>
        <v>549500</v>
      </c>
      <c r="H26" s="31">
        <f t="shared" si="2"/>
        <v>549500</v>
      </c>
      <c r="I26" s="31">
        <f t="shared" si="2"/>
        <v>549500</v>
      </c>
      <c r="J26" s="31">
        <f t="shared" si="2"/>
        <v>799500</v>
      </c>
      <c r="K26" s="31">
        <f t="shared" si="2"/>
        <v>799500</v>
      </c>
      <c r="L26" s="31">
        <f t="shared" si="2"/>
        <v>549500</v>
      </c>
      <c r="M26" s="32">
        <f t="shared" si="2"/>
        <v>549500</v>
      </c>
      <c r="N26" s="25"/>
      <c r="O26" s="25"/>
    </row>
    <row r="27" spans="1:15" ht="9" customHeight="1" thickBot="1" x14ac:dyDescent="0.3">
      <c r="B27" s="15"/>
      <c r="C27" s="15"/>
      <c r="D27" s="15"/>
      <c r="E27" s="15"/>
      <c r="F27" s="15"/>
      <c r="G27" s="15"/>
      <c r="H27" s="15"/>
      <c r="I27" s="15"/>
      <c r="J27" s="15"/>
      <c r="K27" s="15"/>
      <c r="L27" s="15"/>
      <c r="M27" s="15"/>
    </row>
    <row r="28" spans="1:15" ht="15.75" thickBot="1" x14ac:dyDescent="0.3">
      <c r="A28" s="12" t="s">
        <v>29</v>
      </c>
      <c r="B28" s="33">
        <f>+SUM(B26:M26)</f>
        <v>7094000</v>
      </c>
      <c r="C28" s="23"/>
      <c r="D28" s="23"/>
      <c r="E28" s="23"/>
      <c r="F28" s="23"/>
      <c r="G28" s="23"/>
      <c r="H28" s="23"/>
      <c r="I28" s="23"/>
      <c r="J28" s="23"/>
      <c r="K28" s="23"/>
      <c r="L28" s="23"/>
      <c r="M28" s="23"/>
    </row>
    <row r="29" spans="1:15" ht="15.75" thickBot="1" x14ac:dyDescent="0.3">
      <c r="B29" s="23"/>
      <c r="C29" s="23"/>
      <c r="D29" s="23"/>
      <c r="E29" s="23"/>
      <c r="F29" s="23"/>
      <c r="G29" s="23"/>
      <c r="H29" s="23"/>
      <c r="I29" s="23"/>
      <c r="J29" s="23"/>
      <c r="K29" s="23"/>
      <c r="L29" s="23"/>
      <c r="M29" s="23"/>
    </row>
    <row r="30" spans="1:15" ht="15.75" thickBot="1" x14ac:dyDescent="0.3">
      <c r="A30" s="12" t="s">
        <v>30</v>
      </c>
      <c r="B30" s="40">
        <v>0</v>
      </c>
      <c r="C30" s="23"/>
      <c r="D30" s="23"/>
      <c r="E30" s="23"/>
      <c r="F30" s="23"/>
      <c r="G30" s="23"/>
      <c r="H30" s="23"/>
      <c r="I30" s="23"/>
      <c r="J30" s="23"/>
      <c r="K30" s="23"/>
      <c r="L30" s="23"/>
      <c r="M30" s="23"/>
    </row>
    <row r="31" spans="1:15" ht="15.75" thickBot="1" x14ac:dyDescent="0.3">
      <c r="B31" s="23"/>
      <c r="C31" s="23"/>
      <c r="D31" s="23"/>
      <c r="E31" s="23"/>
      <c r="F31" s="23"/>
      <c r="G31" s="23"/>
      <c r="H31" s="23"/>
      <c r="I31" s="23"/>
      <c r="J31" s="23"/>
      <c r="K31" s="23"/>
      <c r="L31" s="23"/>
      <c r="M31" s="23"/>
    </row>
    <row r="32" spans="1:15" ht="15.75" thickBot="1" x14ac:dyDescent="0.3">
      <c r="A32" s="12" t="s">
        <v>31</v>
      </c>
      <c r="B32" s="33">
        <f>+B28-B30</f>
        <v>7094000</v>
      </c>
      <c r="C32" s="23"/>
      <c r="D32" s="23"/>
      <c r="E32" s="23"/>
      <c r="F32" s="23"/>
      <c r="G32" s="23"/>
      <c r="H32" s="23"/>
      <c r="I32" s="23"/>
      <c r="J32" s="23"/>
      <c r="K32" s="23"/>
      <c r="L32" s="23"/>
      <c r="M32" s="23"/>
    </row>
    <row r="33" spans="1:19" ht="15.75" thickBot="1" x14ac:dyDescent="0.3">
      <c r="B33" s="23"/>
      <c r="C33" s="23"/>
      <c r="D33" s="23"/>
      <c r="E33" s="23"/>
      <c r="F33" s="23"/>
      <c r="G33" s="23"/>
      <c r="H33" s="23"/>
      <c r="I33" s="23"/>
      <c r="J33" s="23"/>
      <c r="K33" s="23"/>
      <c r="L33" s="23"/>
      <c r="M33" s="23"/>
    </row>
    <row r="34" spans="1:19" ht="15.75" thickBot="1" x14ac:dyDescent="0.3">
      <c r="A34" s="12" t="s">
        <v>32</v>
      </c>
      <c r="B34" s="33">
        <f>+B32/12</f>
        <v>591166.66666666663</v>
      </c>
      <c r="C34" s="23"/>
      <c r="D34" s="23"/>
      <c r="E34" s="23"/>
      <c r="F34" s="23"/>
      <c r="G34" s="23"/>
      <c r="H34" s="23"/>
      <c r="I34" s="23"/>
      <c r="J34" s="23"/>
      <c r="K34" s="23"/>
      <c r="L34" s="23"/>
      <c r="M34" s="23"/>
    </row>
    <row r="35" spans="1:19" ht="15.75" thickBot="1" x14ac:dyDescent="0.3">
      <c r="B35" s="23"/>
      <c r="C35" s="23"/>
      <c r="D35" s="23"/>
      <c r="E35" s="23"/>
      <c r="F35" s="23"/>
      <c r="G35" s="23"/>
      <c r="H35" s="23"/>
      <c r="I35" s="23"/>
      <c r="J35" s="23"/>
      <c r="K35" s="23"/>
      <c r="L35" s="23"/>
      <c r="M35" s="23"/>
    </row>
    <row r="36" spans="1:19" ht="15.75" thickBot="1" x14ac:dyDescent="0.3">
      <c r="A36" s="12" t="s">
        <v>33</v>
      </c>
      <c r="B36" s="45">
        <v>2.5</v>
      </c>
      <c r="C36" s="23"/>
      <c r="D36" s="23"/>
      <c r="E36" s="23"/>
      <c r="F36" s="23"/>
      <c r="G36" s="23"/>
      <c r="H36" s="23"/>
      <c r="I36" s="23"/>
      <c r="J36" s="23"/>
      <c r="K36" s="23"/>
      <c r="L36" s="23"/>
      <c r="M36" s="23"/>
    </row>
    <row r="37" spans="1:19" ht="15.75" thickBot="1" x14ac:dyDescent="0.3">
      <c r="B37" s="23"/>
      <c r="C37" s="23"/>
      <c r="D37" s="23"/>
      <c r="E37" s="23"/>
      <c r="F37" s="23"/>
      <c r="G37" s="23"/>
      <c r="H37" s="23"/>
      <c r="I37" s="23"/>
      <c r="J37" s="23"/>
      <c r="K37" s="23"/>
      <c r="L37" s="23"/>
      <c r="M37" s="23"/>
    </row>
    <row r="38" spans="1:19" ht="15.75" thickBot="1" x14ac:dyDescent="0.3">
      <c r="A38" s="12" t="s">
        <v>34</v>
      </c>
      <c r="B38" s="46">
        <f>IF((B34*B36)&lt;10000000,(B34*B36),10000000)</f>
        <v>1477916.6666666665</v>
      </c>
      <c r="C38" s="48" t="s">
        <v>43</v>
      </c>
      <c r="D38" s="48"/>
      <c r="E38" s="48"/>
      <c r="F38" s="48"/>
      <c r="G38" s="23"/>
      <c r="H38" s="23"/>
      <c r="I38" s="23"/>
      <c r="J38" s="23"/>
      <c r="K38" s="23"/>
      <c r="L38" s="23"/>
      <c r="M38" s="23"/>
    </row>
    <row r="39" spans="1:19" x14ac:dyDescent="0.25">
      <c r="B39" s="23"/>
      <c r="C39" s="23"/>
      <c r="D39" s="23"/>
      <c r="E39" s="23"/>
      <c r="F39" s="23"/>
      <c r="G39" s="23"/>
      <c r="H39" s="23"/>
      <c r="I39" s="23"/>
      <c r="J39" s="23"/>
      <c r="K39" s="23"/>
      <c r="L39" s="23"/>
      <c r="M39" s="23"/>
    </row>
    <row r="40" spans="1:19" ht="30" customHeight="1" thickBot="1" x14ac:dyDescent="0.3">
      <c r="A40" s="13" t="s">
        <v>44</v>
      </c>
      <c r="B40" s="49" t="s">
        <v>45</v>
      </c>
      <c r="C40" s="48"/>
      <c r="D40" s="48"/>
      <c r="E40" s="48"/>
      <c r="F40" s="48"/>
      <c r="G40" s="48"/>
      <c r="H40" s="48"/>
      <c r="I40" s="48"/>
      <c r="J40" s="48"/>
      <c r="K40" s="48"/>
      <c r="L40" s="48"/>
      <c r="M40" s="48"/>
      <c r="N40" s="48"/>
      <c r="O40" s="48"/>
      <c r="P40" s="48"/>
      <c r="Q40" s="48"/>
      <c r="R40" s="48"/>
      <c r="S40" s="48"/>
    </row>
    <row r="41" spans="1:19" ht="45.75" thickBot="1" x14ac:dyDescent="0.3">
      <c r="A41" s="12" t="s">
        <v>35</v>
      </c>
      <c r="B41" s="12" t="s">
        <v>46</v>
      </c>
      <c r="C41" s="23"/>
      <c r="D41" s="23"/>
      <c r="E41" s="23"/>
      <c r="F41" s="23"/>
      <c r="G41" s="23"/>
      <c r="H41" s="23"/>
      <c r="I41" s="23"/>
      <c r="J41" s="23"/>
      <c r="K41" s="23"/>
      <c r="L41" s="23"/>
      <c r="M41" s="23"/>
    </row>
    <row r="42" spans="1:19" x14ac:dyDescent="0.25">
      <c r="A42" s="5" t="s">
        <v>36</v>
      </c>
      <c r="B42" s="74">
        <v>1200000</v>
      </c>
    </row>
    <row r="43" spans="1:19" x14ac:dyDescent="0.25">
      <c r="A43" s="55" t="s">
        <v>37</v>
      </c>
      <c r="B43" s="74">
        <v>35000</v>
      </c>
    </row>
    <row r="44" spans="1:19" x14ac:dyDescent="0.25">
      <c r="A44" s="57" t="s">
        <v>38</v>
      </c>
      <c r="B44" s="74">
        <v>125000</v>
      </c>
    </row>
    <row r="45" spans="1:19" ht="15.75" thickBot="1" x14ac:dyDescent="0.3">
      <c r="A45" s="58" t="s">
        <v>39</v>
      </c>
      <c r="B45" s="75">
        <v>12000</v>
      </c>
    </row>
    <row r="46" spans="1:19" ht="15.75" thickBot="1" x14ac:dyDescent="0.3"/>
    <row r="47" spans="1:19" ht="15.75" thickBot="1" x14ac:dyDescent="0.3">
      <c r="A47" s="12" t="s">
        <v>40</v>
      </c>
      <c r="B47" s="33">
        <f>SUM(B42:B45)</f>
        <v>1372000</v>
      </c>
    </row>
    <row r="49" spans="1:4" x14ac:dyDescent="0.25">
      <c r="A49" t="s">
        <v>61</v>
      </c>
      <c r="B49" s="20"/>
      <c r="C49" s="20"/>
      <c r="D49" s="20"/>
    </row>
    <row r="50" spans="1:4" x14ac:dyDescent="0.25">
      <c r="A50" s="50" t="s">
        <v>47</v>
      </c>
      <c r="B50" s="20"/>
      <c r="C50" s="20"/>
      <c r="D50" s="20"/>
    </row>
    <row r="51" spans="1:4" x14ac:dyDescent="0.25">
      <c r="A51" s="50" t="s">
        <v>48</v>
      </c>
      <c r="B51" s="20"/>
      <c r="C51" s="20"/>
      <c r="D51" s="20"/>
    </row>
    <row r="52" spans="1:4" x14ac:dyDescent="0.25">
      <c r="A52" s="51" t="s">
        <v>49</v>
      </c>
      <c r="B52" s="20"/>
      <c r="C52" s="20"/>
      <c r="D52" s="20"/>
    </row>
    <row r="54" spans="1:4" ht="15.75" thickBot="1" x14ac:dyDescent="0.3">
      <c r="A54" s="60" t="s">
        <v>62</v>
      </c>
    </row>
    <row r="55" spans="1:4" ht="15.75" thickBot="1" x14ac:dyDescent="0.3">
      <c r="A55" s="12" t="s">
        <v>89</v>
      </c>
      <c r="B55" s="12" t="s">
        <v>51</v>
      </c>
    </row>
    <row r="56" spans="1:4" x14ac:dyDescent="0.25">
      <c r="A56" s="55" t="s">
        <v>52</v>
      </c>
      <c r="B56" s="78">
        <v>55</v>
      </c>
    </row>
    <row r="57" spans="1:4" x14ac:dyDescent="0.25">
      <c r="A57" s="55" t="s">
        <v>53</v>
      </c>
      <c r="B57" s="78">
        <v>56</v>
      </c>
    </row>
    <row r="58" spans="1:4" x14ac:dyDescent="0.25">
      <c r="A58" s="55" t="s">
        <v>54</v>
      </c>
      <c r="B58" s="78">
        <v>54</v>
      </c>
    </row>
    <row r="59" spans="1:4" x14ac:dyDescent="0.25">
      <c r="A59" s="55" t="s">
        <v>55</v>
      </c>
      <c r="B59" s="78">
        <v>52</v>
      </c>
    </row>
    <row r="60" spans="1:4" x14ac:dyDescent="0.25">
      <c r="A60" s="55" t="s">
        <v>56</v>
      </c>
      <c r="B60" s="78">
        <v>55</v>
      </c>
    </row>
    <row r="61" spans="1:4" x14ac:dyDescent="0.25">
      <c r="A61" s="55" t="s">
        <v>57</v>
      </c>
      <c r="B61" s="78">
        <v>56</v>
      </c>
    </row>
    <row r="62" spans="1:4" x14ac:dyDescent="0.25">
      <c r="A62" s="55" t="s">
        <v>58</v>
      </c>
      <c r="B62" s="78">
        <v>58</v>
      </c>
    </row>
    <row r="63" spans="1:4" ht="15.75" thickBot="1" x14ac:dyDescent="0.3">
      <c r="A63" s="56" t="s">
        <v>59</v>
      </c>
      <c r="B63" s="79">
        <v>60</v>
      </c>
    </row>
    <row r="64" spans="1:4" ht="15.75" thickBot="1" x14ac:dyDescent="0.3"/>
    <row r="65" spans="1:5" ht="15.75" thickBot="1" x14ac:dyDescent="0.3">
      <c r="A65" s="12" t="s">
        <v>60</v>
      </c>
      <c r="B65" s="80">
        <f>AVERAGE(B56:B63)</f>
        <v>55.75</v>
      </c>
    </row>
    <row r="68" spans="1:5" x14ac:dyDescent="0.25">
      <c r="A68" s="60" t="s">
        <v>65</v>
      </c>
    </row>
    <row r="69" spans="1:5" ht="15.75" thickBot="1" x14ac:dyDescent="0.3">
      <c r="A69" s="59" t="s">
        <v>66</v>
      </c>
      <c r="D69" s="261" t="s">
        <v>67</v>
      </c>
      <c r="E69" s="261"/>
    </row>
    <row r="70" spans="1:5" ht="15.75" thickBot="1" x14ac:dyDescent="0.3">
      <c r="A70" s="12" t="s">
        <v>0</v>
      </c>
      <c r="B70" s="12" t="s">
        <v>51</v>
      </c>
      <c r="D70" s="12" t="s">
        <v>0</v>
      </c>
      <c r="E70" s="12" t="s">
        <v>51</v>
      </c>
    </row>
    <row r="71" spans="1:5" x14ac:dyDescent="0.25">
      <c r="A71" s="61">
        <v>43497</v>
      </c>
      <c r="B71" s="78">
        <v>62</v>
      </c>
      <c r="D71" s="61">
        <v>43831</v>
      </c>
      <c r="E71" s="76">
        <v>55</v>
      </c>
    </row>
    <row r="72" spans="1:5" ht="15.75" thickBot="1" x14ac:dyDescent="0.3">
      <c r="A72" s="61">
        <v>43525</v>
      </c>
      <c r="B72" s="78">
        <v>65</v>
      </c>
      <c r="D72" s="62">
        <v>43862</v>
      </c>
      <c r="E72" s="77">
        <v>65</v>
      </c>
    </row>
    <row r="73" spans="1:5" x14ac:dyDescent="0.25">
      <c r="A73" s="61">
        <v>43556</v>
      </c>
      <c r="B73" s="78">
        <v>64</v>
      </c>
    </row>
    <row r="74" spans="1:5" x14ac:dyDescent="0.25">
      <c r="A74" s="61">
        <v>43586</v>
      </c>
      <c r="B74" s="78">
        <v>62</v>
      </c>
    </row>
    <row r="75" spans="1:5" ht="15.75" thickBot="1" x14ac:dyDescent="0.3">
      <c r="A75" s="62">
        <v>43617</v>
      </c>
      <c r="B75" s="79">
        <v>60</v>
      </c>
    </row>
    <row r="76" spans="1:5" ht="15.75" thickBot="1" x14ac:dyDescent="0.3"/>
    <row r="77" spans="1:5" ht="15.75" thickBot="1" x14ac:dyDescent="0.3">
      <c r="A77" s="12" t="s">
        <v>63</v>
      </c>
      <c r="B77" s="33">
        <f>AVERAGE(B71:B75)</f>
        <v>62.6</v>
      </c>
    </row>
    <row r="78" spans="1:5" ht="15.75" thickBot="1" x14ac:dyDescent="0.3"/>
    <row r="79" spans="1:5" ht="15.75" thickBot="1" x14ac:dyDescent="0.3">
      <c r="A79" s="12" t="s">
        <v>64</v>
      </c>
      <c r="B79" s="33">
        <f>AVERAGE(E71:E72)</f>
        <v>60</v>
      </c>
    </row>
    <row r="80" spans="1:5" x14ac:dyDescent="0.25">
      <c r="A80" s="64"/>
    </row>
    <row r="81" spans="1:16" x14ac:dyDescent="0.25">
      <c r="A81" s="65" t="s">
        <v>68</v>
      </c>
    </row>
    <row r="82" spans="1:16" ht="15.75" thickBot="1" x14ac:dyDescent="0.3">
      <c r="A82" t="s">
        <v>49</v>
      </c>
    </row>
    <row r="83" spans="1:16" ht="15.75" thickBot="1" x14ac:dyDescent="0.3">
      <c r="A83" s="12" t="s">
        <v>69</v>
      </c>
      <c r="B83" s="82" t="s">
        <v>71</v>
      </c>
    </row>
    <row r="85" spans="1:16" x14ac:dyDescent="0.25">
      <c r="A85" s="63" t="s">
        <v>73</v>
      </c>
    </row>
    <row r="86" spans="1:16" ht="15.75" thickBot="1" x14ac:dyDescent="0.3"/>
    <row r="87" spans="1:16" ht="15.75" thickBot="1" x14ac:dyDescent="0.3">
      <c r="A87" s="12" t="s">
        <v>72</v>
      </c>
      <c r="B87" s="81">
        <f>IF(B83="Option A", B65/B77, B65/B79)</f>
        <v>0.89057507987220441</v>
      </c>
    </row>
    <row r="89" spans="1:16" ht="15.75" thickBot="1" x14ac:dyDescent="0.3">
      <c r="A89" s="258" t="s">
        <v>84</v>
      </c>
      <c r="B89" s="258"/>
      <c r="C89" s="258"/>
      <c r="D89" s="258"/>
      <c r="E89" s="258"/>
      <c r="F89" s="258"/>
      <c r="G89" s="258"/>
      <c r="H89" s="258"/>
      <c r="I89" s="258"/>
      <c r="J89" s="258"/>
      <c r="K89" s="258"/>
      <c r="L89" s="258"/>
      <c r="M89" s="258"/>
      <c r="N89" s="258"/>
      <c r="O89" s="258"/>
      <c r="P89" s="258"/>
    </row>
    <row r="90" spans="1:16" ht="45.75" customHeight="1" thickBot="1" x14ac:dyDescent="0.3">
      <c r="A90" s="12" t="s">
        <v>74</v>
      </c>
      <c r="B90" s="255" t="s">
        <v>75</v>
      </c>
      <c r="C90" s="256"/>
      <c r="D90" s="257"/>
      <c r="E90" s="255" t="s">
        <v>76</v>
      </c>
      <c r="F90" s="257"/>
      <c r="G90" s="12" t="s">
        <v>77</v>
      </c>
      <c r="H90" s="12" t="s">
        <v>78</v>
      </c>
      <c r="I90" s="255" t="s">
        <v>79</v>
      </c>
      <c r="J90" s="256"/>
    </row>
    <row r="91" spans="1:16" x14ac:dyDescent="0.25">
      <c r="A91" s="47" t="s">
        <v>80</v>
      </c>
      <c r="B91" s="251">
        <v>85000</v>
      </c>
      <c r="C91" s="251"/>
      <c r="D91" s="251"/>
      <c r="E91" s="252">
        <v>65000</v>
      </c>
      <c r="F91" s="252"/>
      <c r="G91" s="83">
        <f>(B91-E91)</f>
        <v>20000</v>
      </c>
      <c r="H91" s="84">
        <f>G91/B91</f>
        <v>0.23529411764705882</v>
      </c>
      <c r="I91" s="253">
        <f>IF(G91-(B91*25%)&gt;0,G91-(B91*25%),0)</f>
        <v>0</v>
      </c>
      <c r="J91" s="254"/>
    </row>
    <row r="92" spans="1:16" x14ac:dyDescent="0.25">
      <c r="A92" s="47" t="s">
        <v>81</v>
      </c>
      <c r="B92" s="251">
        <v>95000</v>
      </c>
      <c r="C92" s="251"/>
      <c r="D92" s="251"/>
      <c r="E92" s="252">
        <v>70000</v>
      </c>
      <c r="F92" s="252"/>
      <c r="G92" s="83">
        <f>(B92-E92)</f>
        <v>25000</v>
      </c>
      <c r="H92" s="84">
        <f>G92/B92</f>
        <v>0.26315789473684209</v>
      </c>
      <c r="I92" s="253">
        <f t="shared" ref="I92:I94" si="3">IF(G92-(B92*25%)&gt;0,G92-(B92*25%),0)</f>
        <v>1250</v>
      </c>
      <c r="J92" s="254"/>
    </row>
    <row r="93" spans="1:16" x14ac:dyDescent="0.25">
      <c r="A93" s="47" t="s">
        <v>82</v>
      </c>
      <c r="B93" s="251">
        <v>50000</v>
      </c>
      <c r="C93" s="251"/>
      <c r="D93" s="251"/>
      <c r="E93" s="252">
        <v>37500</v>
      </c>
      <c r="F93" s="252"/>
      <c r="G93" s="83">
        <f>(B93-E93)</f>
        <v>12500</v>
      </c>
      <c r="H93" s="84">
        <f>G93/B93</f>
        <v>0.25</v>
      </c>
      <c r="I93" s="253">
        <f t="shared" si="3"/>
        <v>0</v>
      </c>
      <c r="J93" s="254"/>
    </row>
    <row r="94" spans="1:16" ht="15.75" thickBot="1" x14ac:dyDescent="0.3">
      <c r="A94" s="53" t="s">
        <v>83</v>
      </c>
      <c r="B94" s="247">
        <v>24000</v>
      </c>
      <c r="C94" s="247"/>
      <c r="D94" s="247"/>
      <c r="E94" s="248">
        <v>22000</v>
      </c>
      <c r="F94" s="248"/>
      <c r="G94" s="85">
        <f>(B94-E94)</f>
        <v>2000</v>
      </c>
      <c r="H94" s="86">
        <f>G94/B94</f>
        <v>8.3333333333333329E-2</v>
      </c>
      <c r="I94" s="249">
        <f t="shared" si="3"/>
        <v>0</v>
      </c>
      <c r="J94" s="250"/>
    </row>
    <row r="95" spans="1:16" ht="15.75" thickBot="1" x14ac:dyDescent="0.3"/>
    <row r="96" spans="1:16" ht="30.75" thickBot="1" x14ac:dyDescent="0.3">
      <c r="A96" s="12" t="s">
        <v>85</v>
      </c>
      <c r="B96" s="72">
        <f>+SUM(I91:J94)</f>
        <v>1250</v>
      </c>
    </row>
    <row r="98" spans="1:4" x14ac:dyDescent="0.25">
      <c r="A98" s="65" t="s">
        <v>86</v>
      </c>
    </row>
    <row r="99" spans="1:4" ht="15.75" thickBot="1" x14ac:dyDescent="0.3"/>
    <row r="100" spans="1:4" ht="15.75" thickBot="1" x14ac:dyDescent="0.3">
      <c r="A100" s="12" t="s">
        <v>87</v>
      </c>
      <c r="B100" s="72">
        <f>+(B47-B96)*B87</f>
        <v>1220755.7907348243</v>
      </c>
      <c r="C100" s="73"/>
      <c r="D100" s="73"/>
    </row>
    <row r="101" spans="1:4" ht="15.75" thickBot="1" x14ac:dyDescent="0.3">
      <c r="C101" s="20"/>
      <c r="D101" s="20"/>
    </row>
    <row r="102" spans="1:4" ht="15.75" thickBot="1" x14ac:dyDescent="0.3">
      <c r="A102" s="12" t="s">
        <v>88</v>
      </c>
      <c r="B102" s="72">
        <f>B38-B100</f>
        <v>257160.87593184225</v>
      </c>
      <c r="C102" s="73"/>
      <c r="D102" s="73"/>
    </row>
  </sheetData>
  <mergeCells count="21">
    <mergeCell ref="A89:P89"/>
    <mergeCell ref="C6:S6"/>
    <mergeCell ref="C7:S7"/>
    <mergeCell ref="A9:A10"/>
    <mergeCell ref="B9:M10"/>
    <mergeCell ref="D69:E69"/>
    <mergeCell ref="B90:D90"/>
    <mergeCell ref="E90:F90"/>
    <mergeCell ref="I90:J90"/>
    <mergeCell ref="B91:D91"/>
    <mergeCell ref="E91:F91"/>
    <mergeCell ref="I91:J91"/>
    <mergeCell ref="B94:D94"/>
    <mergeCell ref="E94:F94"/>
    <mergeCell ref="I94:J94"/>
    <mergeCell ref="B92:D92"/>
    <mergeCell ref="E92:F92"/>
    <mergeCell ref="I92:J92"/>
    <mergeCell ref="B93:D93"/>
    <mergeCell ref="E93:F93"/>
    <mergeCell ref="I93:J93"/>
  </mergeCells>
  <dataValidations count="1">
    <dataValidation type="list" allowBlank="1" showInputMessage="1" showErrorMessage="1" sqref="B83" xr:uid="{00000000-0002-0000-0300-000000000000}">
      <formula1>$A$1:$A$2</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M37"/>
  <sheetViews>
    <sheetView showGridLines="0" topLeftCell="A8" zoomScale="90" zoomScaleNormal="90" workbookViewId="0">
      <selection activeCell="B26" sqref="B26"/>
    </sheetView>
  </sheetViews>
  <sheetFormatPr defaultRowHeight="15" x14ac:dyDescent="0.25"/>
  <cols>
    <col min="1" max="1" width="52.28515625" style="134" customWidth="1"/>
    <col min="2" max="13" width="13.7109375" style="134" customWidth="1"/>
    <col min="14" max="16384" width="9.140625" style="134"/>
  </cols>
  <sheetData>
    <row r="1" spans="1:13" x14ac:dyDescent="0.25">
      <c r="A1" s="133" t="s">
        <v>71</v>
      </c>
    </row>
    <row r="2" spans="1:13" ht="21" x14ac:dyDescent="0.35">
      <c r="A2" s="238" t="s">
        <v>129</v>
      </c>
      <c r="B2" s="238"/>
      <c r="C2" s="238"/>
      <c r="D2" s="238"/>
      <c r="E2" s="238"/>
      <c r="F2" s="238"/>
      <c r="G2" s="238"/>
      <c r="H2" s="238"/>
      <c r="I2" s="238"/>
      <c r="J2" s="238"/>
      <c r="K2" s="238"/>
      <c r="L2" s="238"/>
      <c r="M2" s="238"/>
    </row>
    <row r="3" spans="1:13" ht="21" x14ac:dyDescent="0.35">
      <c r="A3" s="238" t="s">
        <v>125</v>
      </c>
      <c r="B3" s="238"/>
      <c r="C3" s="238"/>
      <c r="D3" s="238"/>
      <c r="E3" s="238"/>
      <c r="F3" s="238"/>
      <c r="G3" s="238"/>
      <c r="H3" s="238"/>
      <c r="I3" s="238"/>
      <c r="J3" s="238"/>
      <c r="K3" s="238"/>
      <c r="L3" s="238"/>
      <c r="M3" s="238"/>
    </row>
    <row r="4" spans="1:13" x14ac:dyDescent="0.25">
      <c r="B4" s="135"/>
      <c r="C4" s="135"/>
      <c r="D4" s="135"/>
      <c r="E4" s="135"/>
      <c r="F4" s="135"/>
      <c r="G4" s="135"/>
      <c r="H4" s="135"/>
      <c r="I4" s="135"/>
      <c r="J4" s="135"/>
      <c r="K4" s="135"/>
      <c r="L4" s="135"/>
      <c r="M4" s="135"/>
    </row>
    <row r="5" spans="1:13" ht="15" customHeight="1" x14ac:dyDescent="0.25">
      <c r="A5" s="239" t="s">
        <v>124</v>
      </c>
      <c r="B5" s="262" t="s">
        <v>131</v>
      </c>
      <c r="C5" s="262"/>
      <c r="D5" s="262"/>
      <c r="E5" s="262"/>
      <c r="F5" s="262"/>
      <c r="G5" s="262"/>
      <c r="H5" s="262"/>
      <c r="I5" s="262"/>
      <c r="J5" s="262"/>
      <c r="K5" s="262"/>
      <c r="L5" s="262"/>
      <c r="M5" s="262"/>
    </row>
    <row r="6" spans="1:13" ht="30" customHeight="1" x14ac:dyDescent="0.25">
      <c r="A6" s="239"/>
      <c r="B6" s="262"/>
      <c r="C6" s="262"/>
      <c r="D6" s="262"/>
      <c r="E6" s="262"/>
      <c r="F6" s="262"/>
      <c r="G6" s="262"/>
      <c r="H6" s="262"/>
      <c r="I6" s="262"/>
      <c r="J6" s="262"/>
      <c r="K6" s="262"/>
      <c r="L6" s="262"/>
      <c r="M6" s="262"/>
    </row>
    <row r="7" spans="1:13" ht="15.75" thickBot="1" x14ac:dyDescent="0.3">
      <c r="A7" s="109" t="s">
        <v>24</v>
      </c>
      <c r="B7" s="110" t="s">
        <v>52</v>
      </c>
      <c r="C7" s="111" t="s">
        <v>53</v>
      </c>
      <c r="D7" s="112" t="s">
        <v>54</v>
      </c>
      <c r="E7" s="110" t="s">
        <v>55</v>
      </c>
      <c r="F7" s="111" t="s">
        <v>56</v>
      </c>
      <c r="G7" s="112" t="s">
        <v>57</v>
      </c>
      <c r="H7" s="110" t="s">
        <v>58</v>
      </c>
      <c r="I7" s="111" t="s">
        <v>59</v>
      </c>
      <c r="J7" s="112" t="s">
        <v>90</v>
      </c>
      <c r="K7" s="110" t="s">
        <v>91</v>
      </c>
      <c r="L7" s="111" t="s">
        <v>92</v>
      </c>
      <c r="M7" s="112" t="s">
        <v>93</v>
      </c>
    </row>
    <row r="8" spans="1:13" s="169" customFormat="1" ht="15.75" customHeight="1" thickBot="1" x14ac:dyDescent="0.3">
      <c r="A8" s="104" t="s">
        <v>133</v>
      </c>
      <c r="B8" s="35">
        <v>0</v>
      </c>
      <c r="C8" s="36">
        <v>0</v>
      </c>
      <c r="D8" s="36">
        <v>0</v>
      </c>
      <c r="E8" s="36">
        <v>0</v>
      </c>
      <c r="F8" s="36">
        <v>0</v>
      </c>
      <c r="G8" s="36">
        <v>0</v>
      </c>
      <c r="H8" s="36">
        <v>0</v>
      </c>
      <c r="I8" s="36">
        <v>0</v>
      </c>
      <c r="J8" s="36">
        <v>0</v>
      </c>
      <c r="K8" s="36">
        <v>0</v>
      </c>
      <c r="L8" s="36">
        <v>0</v>
      </c>
      <c r="M8" s="37">
        <v>0</v>
      </c>
    </row>
    <row r="9" spans="1:13" s="169" customFormat="1" ht="15.75" customHeight="1" thickBot="1" x14ac:dyDescent="0.3">
      <c r="A9" s="105" t="s">
        <v>17</v>
      </c>
      <c r="B9" s="35">
        <v>0</v>
      </c>
      <c r="C9" s="36">
        <v>0</v>
      </c>
      <c r="D9" s="36">
        <v>0</v>
      </c>
      <c r="E9" s="36">
        <v>0</v>
      </c>
      <c r="F9" s="36">
        <v>0</v>
      </c>
      <c r="G9" s="36">
        <v>0</v>
      </c>
      <c r="H9" s="36">
        <v>0</v>
      </c>
      <c r="I9" s="36">
        <v>0</v>
      </c>
      <c r="J9" s="36">
        <v>0</v>
      </c>
      <c r="K9" s="36">
        <v>0</v>
      </c>
      <c r="L9" s="36">
        <v>0</v>
      </c>
      <c r="M9" s="37">
        <v>0</v>
      </c>
    </row>
    <row r="10" spans="1:13" s="169" customFormat="1" ht="15.75" customHeight="1" thickBot="1" x14ac:dyDescent="0.3">
      <c r="A10" s="105" t="s">
        <v>18</v>
      </c>
      <c r="B10" s="35">
        <v>0</v>
      </c>
      <c r="C10" s="36">
        <v>0</v>
      </c>
      <c r="D10" s="36">
        <v>0</v>
      </c>
      <c r="E10" s="36">
        <v>0</v>
      </c>
      <c r="F10" s="36">
        <v>0</v>
      </c>
      <c r="G10" s="36">
        <v>0</v>
      </c>
      <c r="H10" s="36">
        <v>0</v>
      </c>
      <c r="I10" s="36">
        <v>0</v>
      </c>
      <c r="J10" s="36">
        <v>0</v>
      </c>
      <c r="K10" s="36">
        <v>0</v>
      </c>
      <c r="L10" s="36">
        <v>0</v>
      </c>
      <c r="M10" s="37">
        <v>0</v>
      </c>
    </row>
    <row r="11" spans="1:13" s="169" customFormat="1" ht="15.75" customHeight="1" thickBot="1" x14ac:dyDescent="0.3">
      <c r="A11" s="105" t="s">
        <v>19</v>
      </c>
      <c r="B11" s="35">
        <v>0</v>
      </c>
      <c r="C11" s="36">
        <v>0</v>
      </c>
      <c r="D11" s="36">
        <v>0</v>
      </c>
      <c r="E11" s="36">
        <v>0</v>
      </c>
      <c r="F11" s="36">
        <v>0</v>
      </c>
      <c r="G11" s="36">
        <v>0</v>
      </c>
      <c r="H11" s="36">
        <v>0</v>
      </c>
      <c r="I11" s="36">
        <v>0</v>
      </c>
      <c r="J11" s="36">
        <v>0</v>
      </c>
      <c r="K11" s="36">
        <v>0</v>
      </c>
      <c r="L11" s="36">
        <v>0</v>
      </c>
      <c r="M11" s="37">
        <v>0</v>
      </c>
    </row>
    <row r="12" spans="1:13" s="169" customFormat="1" ht="15.75" customHeight="1" thickBot="1" x14ac:dyDescent="0.3">
      <c r="A12" s="105" t="s">
        <v>20</v>
      </c>
      <c r="B12" s="35">
        <v>0</v>
      </c>
      <c r="C12" s="36">
        <v>0</v>
      </c>
      <c r="D12" s="36">
        <v>0</v>
      </c>
      <c r="E12" s="36">
        <v>0</v>
      </c>
      <c r="F12" s="36">
        <v>0</v>
      </c>
      <c r="G12" s="36">
        <v>0</v>
      </c>
      <c r="H12" s="36">
        <v>0</v>
      </c>
      <c r="I12" s="36">
        <v>0</v>
      </c>
      <c r="J12" s="36">
        <v>0</v>
      </c>
      <c r="K12" s="36">
        <v>0</v>
      </c>
      <c r="L12" s="36">
        <v>0</v>
      </c>
      <c r="M12" s="37">
        <v>0</v>
      </c>
    </row>
    <row r="13" spans="1:13" s="169" customFormat="1" ht="15.75" customHeight="1" thickBot="1" x14ac:dyDescent="0.3">
      <c r="A13" s="106" t="s">
        <v>21</v>
      </c>
      <c r="B13" s="35">
        <v>0</v>
      </c>
      <c r="C13" s="36">
        <v>0</v>
      </c>
      <c r="D13" s="36">
        <v>0</v>
      </c>
      <c r="E13" s="36">
        <v>0</v>
      </c>
      <c r="F13" s="36">
        <v>0</v>
      </c>
      <c r="G13" s="36">
        <v>0</v>
      </c>
      <c r="H13" s="36">
        <v>0</v>
      </c>
      <c r="I13" s="36">
        <v>0</v>
      </c>
      <c r="J13" s="36">
        <v>0</v>
      </c>
      <c r="K13" s="36">
        <v>0</v>
      </c>
      <c r="L13" s="36">
        <v>0</v>
      </c>
      <c r="M13" s="37">
        <v>0</v>
      </c>
    </row>
    <row r="14" spans="1:13" ht="4.5" customHeight="1" thickBot="1" x14ac:dyDescent="0.3">
      <c r="A14" s="107"/>
      <c r="B14" s="149"/>
      <c r="C14" s="150"/>
      <c r="D14" s="150"/>
      <c r="E14" s="150"/>
      <c r="F14" s="150"/>
      <c r="G14" s="150"/>
      <c r="H14" s="150"/>
      <c r="I14" s="150"/>
      <c r="J14" s="150"/>
      <c r="K14" s="150"/>
      <c r="L14" s="150"/>
      <c r="M14" s="151"/>
    </row>
    <row r="15" spans="1:13" ht="15.75" thickBot="1" x14ac:dyDescent="0.3">
      <c r="A15" s="108" t="s">
        <v>15</v>
      </c>
      <c r="B15" s="170">
        <f t="shared" ref="B15:M15" si="0">+(SUM(B8:B13))</f>
        <v>0</v>
      </c>
      <c r="C15" s="171">
        <f t="shared" si="0"/>
        <v>0</v>
      </c>
      <c r="D15" s="171">
        <f t="shared" si="0"/>
        <v>0</v>
      </c>
      <c r="E15" s="171">
        <f t="shared" si="0"/>
        <v>0</v>
      </c>
      <c r="F15" s="171">
        <f t="shared" si="0"/>
        <v>0</v>
      </c>
      <c r="G15" s="171">
        <f t="shared" si="0"/>
        <v>0</v>
      </c>
      <c r="H15" s="171">
        <f t="shared" si="0"/>
        <v>0</v>
      </c>
      <c r="I15" s="171">
        <f t="shared" si="0"/>
        <v>0</v>
      </c>
      <c r="J15" s="171">
        <f t="shared" si="0"/>
        <v>0</v>
      </c>
      <c r="K15" s="171">
        <f t="shared" si="0"/>
        <v>0</v>
      </c>
      <c r="L15" s="171">
        <f t="shared" si="0"/>
        <v>0</v>
      </c>
      <c r="M15" s="172">
        <f t="shared" si="0"/>
        <v>0</v>
      </c>
    </row>
    <row r="16" spans="1:13" ht="15.75" thickBot="1" x14ac:dyDescent="0.3">
      <c r="A16" s="109" t="s">
        <v>25</v>
      </c>
      <c r="B16" s="149"/>
      <c r="C16" s="150"/>
      <c r="D16" s="150"/>
      <c r="E16" s="150"/>
      <c r="F16" s="150"/>
      <c r="G16" s="150"/>
      <c r="H16" s="150"/>
      <c r="I16" s="150"/>
      <c r="J16" s="150"/>
      <c r="K16" s="150"/>
      <c r="L16" s="150"/>
      <c r="M16" s="151"/>
    </row>
    <row r="17" spans="1:13" ht="30.75" thickBot="1" x14ac:dyDescent="0.3">
      <c r="A17" s="104" t="s">
        <v>138</v>
      </c>
      <c r="B17" s="216">
        <v>0</v>
      </c>
      <c r="C17" s="217">
        <v>0</v>
      </c>
      <c r="D17" s="217">
        <v>0</v>
      </c>
      <c r="E17" s="217">
        <v>0</v>
      </c>
      <c r="F17" s="217">
        <v>0</v>
      </c>
      <c r="G17" s="217">
        <v>0</v>
      </c>
      <c r="H17" s="217">
        <v>0</v>
      </c>
      <c r="I17" s="217">
        <v>0</v>
      </c>
      <c r="J17" s="217">
        <v>0</v>
      </c>
      <c r="K17" s="217">
        <v>0</v>
      </c>
      <c r="L17" s="217">
        <v>0</v>
      </c>
      <c r="M17" s="218">
        <v>0</v>
      </c>
    </row>
    <row r="18" spans="1:13" ht="15.75" thickBot="1" x14ac:dyDescent="0.3">
      <c r="A18" s="136" t="s">
        <v>27</v>
      </c>
      <c r="B18" s="34">
        <v>0</v>
      </c>
      <c r="C18" s="38">
        <v>0</v>
      </c>
      <c r="D18" s="38">
        <v>0</v>
      </c>
      <c r="E18" s="38">
        <v>0</v>
      </c>
      <c r="F18" s="38">
        <v>0</v>
      </c>
      <c r="G18" s="38">
        <v>0</v>
      </c>
      <c r="H18" s="38">
        <v>0</v>
      </c>
      <c r="I18" s="38">
        <v>0</v>
      </c>
      <c r="J18" s="38">
        <v>0</v>
      </c>
      <c r="K18" s="38">
        <v>0</v>
      </c>
      <c r="L18" s="38">
        <v>0</v>
      </c>
      <c r="M18" s="39">
        <v>0</v>
      </c>
    </row>
    <row r="19" spans="1:13" ht="15.75" thickBot="1" x14ac:dyDescent="0.3">
      <c r="A19" s="136" t="s">
        <v>23</v>
      </c>
      <c r="B19" s="34">
        <v>0</v>
      </c>
      <c r="C19" s="38">
        <v>0</v>
      </c>
      <c r="D19" s="38">
        <v>0</v>
      </c>
      <c r="E19" s="38">
        <v>0</v>
      </c>
      <c r="F19" s="38">
        <v>0</v>
      </c>
      <c r="G19" s="38">
        <v>0</v>
      </c>
      <c r="H19" s="38">
        <v>0</v>
      </c>
      <c r="I19" s="38">
        <v>0</v>
      </c>
      <c r="J19" s="38">
        <v>0</v>
      </c>
      <c r="K19" s="38">
        <v>0</v>
      </c>
      <c r="L19" s="38">
        <v>0</v>
      </c>
      <c r="M19" s="39">
        <v>0</v>
      </c>
    </row>
    <row r="20" spans="1:13" ht="16.5" thickTop="1" thickBot="1" x14ac:dyDescent="0.3">
      <c r="A20" s="137" t="s">
        <v>26</v>
      </c>
      <c r="B20" s="139">
        <f t="shared" ref="B20:M20" si="1">+SUM(B17:B19)</f>
        <v>0</v>
      </c>
      <c r="C20" s="140">
        <f t="shared" si="1"/>
        <v>0</v>
      </c>
      <c r="D20" s="140">
        <f t="shared" si="1"/>
        <v>0</v>
      </c>
      <c r="E20" s="140">
        <f t="shared" si="1"/>
        <v>0</v>
      </c>
      <c r="F20" s="140">
        <f t="shared" si="1"/>
        <v>0</v>
      </c>
      <c r="G20" s="140">
        <f t="shared" si="1"/>
        <v>0</v>
      </c>
      <c r="H20" s="140">
        <f t="shared" si="1"/>
        <v>0</v>
      </c>
      <c r="I20" s="140">
        <f t="shared" si="1"/>
        <v>0</v>
      </c>
      <c r="J20" s="140">
        <f t="shared" si="1"/>
        <v>0</v>
      </c>
      <c r="K20" s="140">
        <f t="shared" si="1"/>
        <v>0</v>
      </c>
      <c r="L20" s="140">
        <f t="shared" si="1"/>
        <v>0</v>
      </c>
      <c r="M20" s="141">
        <f t="shared" si="1"/>
        <v>0</v>
      </c>
    </row>
    <row r="21" spans="1:13" ht="4.5" customHeight="1" thickBot="1" x14ac:dyDescent="0.3">
      <c r="A21" s="138"/>
      <c r="B21" s="107"/>
      <c r="C21" s="142"/>
      <c r="D21" s="142"/>
      <c r="E21" s="142"/>
      <c r="F21" s="142"/>
      <c r="G21" s="142"/>
      <c r="H21" s="142"/>
      <c r="I21" s="142"/>
      <c r="J21" s="142"/>
      <c r="K21" s="142"/>
      <c r="L21" s="142"/>
      <c r="M21" s="143"/>
    </row>
    <row r="22" spans="1:13" ht="15.75" thickBot="1" x14ac:dyDescent="0.3">
      <c r="A22" s="136" t="s">
        <v>28</v>
      </c>
      <c r="B22" s="144">
        <f t="shared" ref="B22:M22" si="2">+B15-B20</f>
        <v>0</v>
      </c>
      <c r="C22" s="145">
        <f t="shared" si="2"/>
        <v>0</v>
      </c>
      <c r="D22" s="145">
        <f t="shared" si="2"/>
        <v>0</v>
      </c>
      <c r="E22" s="145">
        <f t="shared" si="2"/>
        <v>0</v>
      </c>
      <c r="F22" s="145">
        <f t="shared" si="2"/>
        <v>0</v>
      </c>
      <c r="G22" s="145">
        <f t="shared" si="2"/>
        <v>0</v>
      </c>
      <c r="H22" s="145">
        <f t="shared" si="2"/>
        <v>0</v>
      </c>
      <c r="I22" s="145">
        <f t="shared" si="2"/>
        <v>0</v>
      </c>
      <c r="J22" s="145">
        <f t="shared" si="2"/>
        <v>0</v>
      </c>
      <c r="K22" s="145">
        <f t="shared" si="2"/>
        <v>0</v>
      </c>
      <c r="L22" s="145">
        <f t="shared" si="2"/>
        <v>0</v>
      </c>
      <c r="M22" s="146">
        <f t="shared" si="2"/>
        <v>0</v>
      </c>
    </row>
    <row r="23" spans="1:13" ht="9" customHeight="1" thickBot="1" x14ac:dyDescent="0.3">
      <c r="B23" s="142"/>
      <c r="C23" s="142"/>
      <c r="D23" s="142"/>
      <c r="E23" s="142"/>
      <c r="F23" s="142"/>
      <c r="G23" s="142"/>
      <c r="H23" s="142"/>
      <c r="I23" s="142"/>
      <c r="J23" s="142"/>
      <c r="K23" s="142"/>
      <c r="L23" s="142"/>
      <c r="M23" s="142"/>
    </row>
    <row r="24" spans="1:13" ht="15.75" thickBot="1" x14ac:dyDescent="0.3">
      <c r="A24" s="136" t="s">
        <v>29</v>
      </c>
      <c r="B24" s="147">
        <f>+SUM(B22:M22)</f>
        <v>0</v>
      </c>
      <c r="C24" s="129"/>
      <c r="D24" s="129"/>
      <c r="E24" s="129"/>
      <c r="F24" s="129"/>
      <c r="G24" s="129"/>
      <c r="H24" s="129"/>
      <c r="I24" s="129"/>
      <c r="J24" s="129"/>
      <c r="K24" s="129"/>
      <c r="L24" s="129"/>
      <c r="M24" s="129"/>
    </row>
    <row r="25" spans="1:13" ht="15.75" thickBot="1" x14ac:dyDescent="0.3">
      <c r="B25" s="129"/>
      <c r="C25" s="129"/>
      <c r="D25" s="129"/>
      <c r="E25" s="129"/>
      <c r="F25" s="129"/>
      <c r="G25" s="129"/>
      <c r="H25" s="129"/>
      <c r="I25" s="129"/>
      <c r="J25" s="129"/>
      <c r="K25" s="129"/>
      <c r="L25" s="129"/>
      <c r="M25" s="129"/>
    </row>
    <row r="26" spans="1:13" ht="15.75" thickBot="1" x14ac:dyDescent="0.3">
      <c r="A26" s="136" t="s">
        <v>137</v>
      </c>
      <c r="B26" s="40">
        <v>0</v>
      </c>
      <c r="C26" s="129"/>
      <c r="D26" s="129"/>
      <c r="E26" s="129"/>
      <c r="F26" s="129"/>
      <c r="G26" s="129"/>
      <c r="H26" s="129"/>
      <c r="I26" s="129"/>
      <c r="J26" s="129"/>
      <c r="K26" s="129"/>
      <c r="L26" s="129"/>
      <c r="M26" s="129"/>
    </row>
    <row r="27" spans="1:13" ht="15.75" thickBot="1" x14ac:dyDescent="0.3">
      <c r="B27" s="129"/>
      <c r="C27" s="129"/>
      <c r="D27" s="129"/>
      <c r="E27" s="129"/>
      <c r="F27" s="129"/>
      <c r="G27" s="129"/>
      <c r="H27" s="129"/>
      <c r="I27" s="129"/>
      <c r="J27" s="129"/>
      <c r="K27" s="129"/>
      <c r="L27" s="129"/>
      <c r="M27" s="129"/>
    </row>
    <row r="28" spans="1:13" ht="15.75" thickBot="1" x14ac:dyDescent="0.3">
      <c r="A28" s="136" t="s">
        <v>97</v>
      </c>
      <c r="B28" s="147">
        <f>+B24-B26</f>
        <v>0</v>
      </c>
      <c r="C28" s="129"/>
      <c r="D28" s="129"/>
      <c r="E28" s="129"/>
      <c r="F28" s="129"/>
      <c r="G28" s="129"/>
      <c r="H28" s="129"/>
      <c r="I28" s="129"/>
      <c r="J28" s="129"/>
      <c r="K28" s="129"/>
      <c r="L28" s="129"/>
      <c r="M28" s="129"/>
    </row>
    <row r="29" spans="1:13" ht="15.75" thickBot="1" x14ac:dyDescent="0.3">
      <c r="B29" s="129"/>
      <c r="C29" s="129"/>
      <c r="D29" s="129"/>
      <c r="E29" s="129"/>
      <c r="F29" s="129"/>
      <c r="G29" s="129"/>
      <c r="H29" s="129"/>
      <c r="I29" s="129"/>
      <c r="J29" s="129"/>
      <c r="K29" s="129"/>
      <c r="L29" s="129"/>
      <c r="M29" s="129"/>
    </row>
    <row r="30" spans="1:13" ht="15.75" thickBot="1" x14ac:dyDescent="0.3">
      <c r="A30" s="136" t="s">
        <v>96</v>
      </c>
      <c r="B30" s="147">
        <f>+B28/12</f>
        <v>0</v>
      </c>
      <c r="C30" s="129"/>
      <c r="D30" s="129"/>
      <c r="E30" s="129"/>
      <c r="F30" s="129"/>
      <c r="G30" s="129"/>
      <c r="H30" s="129"/>
      <c r="I30" s="129"/>
      <c r="J30" s="129"/>
      <c r="K30" s="129"/>
      <c r="L30" s="129"/>
      <c r="M30" s="129"/>
    </row>
    <row r="31" spans="1:13" ht="15.75" thickBot="1" x14ac:dyDescent="0.3">
      <c r="B31" s="129"/>
      <c r="C31" s="129"/>
      <c r="D31" s="129"/>
      <c r="E31" s="129"/>
      <c r="F31" s="129"/>
      <c r="G31" s="129"/>
      <c r="H31" s="129"/>
      <c r="I31" s="129"/>
      <c r="J31" s="129"/>
      <c r="K31" s="129"/>
      <c r="L31" s="129"/>
      <c r="M31" s="129"/>
    </row>
    <row r="32" spans="1:13" ht="15.75" thickBot="1" x14ac:dyDescent="0.3">
      <c r="A32" s="136" t="s">
        <v>32</v>
      </c>
      <c r="B32" s="147">
        <f>+B30*4</f>
        <v>0</v>
      </c>
      <c r="C32" s="129"/>
      <c r="D32" s="129"/>
      <c r="E32" s="129"/>
      <c r="F32" s="129"/>
      <c r="G32" s="129"/>
      <c r="H32" s="129"/>
      <c r="I32" s="129"/>
      <c r="J32" s="129"/>
      <c r="K32" s="129"/>
      <c r="L32" s="129"/>
      <c r="M32" s="129"/>
    </row>
    <row r="33" spans="1:13" ht="15.75" thickBot="1" x14ac:dyDescent="0.3">
      <c r="B33" s="129"/>
      <c r="C33" s="129"/>
      <c r="D33" s="129"/>
      <c r="E33" s="129"/>
      <c r="F33" s="129"/>
      <c r="G33" s="129"/>
      <c r="H33" s="129"/>
      <c r="I33" s="129"/>
      <c r="J33" s="129"/>
      <c r="K33" s="129"/>
      <c r="L33" s="129"/>
      <c r="M33" s="129"/>
    </row>
    <row r="34" spans="1:13" ht="15.75" thickBot="1" x14ac:dyDescent="0.3">
      <c r="A34" s="136" t="s">
        <v>33</v>
      </c>
      <c r="B34" s="130">
        <v>2.5</v>
      </c>
      <c r="C34" s="129"/>
      <c r="D34" s="129"/>
      <c r="E34" s="129"/>
      <c r="F34" s="129"/>
      <c r="G34" s="129"/>
      <c r="H34" s="129"/>
      <c r="I34" s="129"/>
      <c r="J34" s="129"/>
      <c r="K34" s="129"/>
      <c r="L34" s="129"/>
      <c r="M34" s="129"/>
    </row>
    <row r="35" spans="1:13" ht="15.75" thickBot="1" x14ac:dyDescent="0.3">
      <c r="B35" s="129"/>
      <c r="C35" s="129"/>
      <c r="D35" s="129"/>
      <c r="E35" s="129"/>
      <c r="F35" s="129"/>
      <c r="G35" s="129"/>
      <c r="H35" s="129"/>
      <c r="I35" s="129"/>
      <c r="J35" s="129"/>
      <c r="K35" s="129"/>
      <c r="L35" s="129"/>
      <c r="M35" s="129"/>
    </row>
    <row r="36" spans="1:13" ht="15.75" thickBot="1" x14ac:dyDescent="0.3">
      <c r="A36" s="136" t="s">
        <v>34</v>
      </c>
      <c r="B36" s="148">
        <f>IF((B32*B34)&lt;10000000,(B32*B34),10000000)</f>
        <v>0</v>
      </c>
      <c r="C36" s="132" t="s">
        <v>43</v>
      </c>
      <c r="D36" s="132"/>
      <c r="E36" s="132"/>
      <c r="F36" s="132"/>
      <c r="G36" s="129"/>
      <c r="H36" s="129"/>
      <c r="I36" s="129"/>
      <c r="J36" s="129"/>
      <c r="K36" s="129"/>
      <c r="L36" s="129"/>
      <c r="M36" s="129"/>
    </row>
    <row r="37" spans="1:13" x14ac:dyDescent="0.25">
      <c r="B37" s="129"/>
      <c r="C37" s="129"/>
      <c r="D37" s="129"/>
      <c r="E37" s="129"/>
      <c r="F37" s="129"/>
      <c r="G37" s="129"/>
      <c r="H37" s="129"/>
      <c r="I37" s="129"/>
      <c r="J37" s="129"/>
      <c r="K37" s="129"/>
      <c r="L37" s="129"/>
      <c r="M37" s="129"/>
    </row>
  </sheetData>
  <sheetProtection algorithmName="SHA-512" hashValue="Fadi+bJ8hKqJz7nKzxnJ5oekGt8F55DowS1Lax22rgfhUbQWkB8mBoDKGIepY2A3/gJN2bBkdvmoewxTs1UZXw==" saltValue="6T5D6cY1vhcHzARd3Oz/zQ==" spinCount="100000" sheet="1" selectLockedCells="1"/>
  <mergeCells count="4">
    <mergeCell ref="A2:M2"/>
    <mergeCell ref="A3:M3"/>
    <mergeCell ref="A5:A6"/>
    <mergeCell ref="B5:M6"/>
  </mergeCells>
  <pageMargins left="0.7" right="0.7" top="0.75" bottom="0.75" header="0.3" footer="0.3"/>
  <pageSetup scale="56"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M37"/>
  <sheetViews>
    <sheetView showGridLines="0" topLeftCell="A16" zoomScale="90" zoomScaleNormal="90" workbookViewId="0">
      <selection activeCell="F28" sqref="F28"/>
    </sheetView>
  </sheetViews>
  <sheetFormatPr defaultRowHeight="15" x14ac:dyDescent="0.25"/>
  <cols>
    <col min="1" max="1" width="52.28515625" style="134" customWidth="1"/>
    <col min="2" max="13" width="13.7109375" style="134" customWidth="1"/>
    <col min="14" max="16384" width="9.140625" style="134"/>
  </cols>
  <sheetData>
    <row r="1" spans="1:13" x14ac:dyDescent="0.25">
      <c r="A1" s="133" t="s">
        <v>71</v>
      </c>
    </row>
    <row r="2" spans="1:13" ht="21" x14ac:dyDescent="0.35">
      <c r="A2" s="238" t="s">
        <v>129</v>
      </c>
      <c r="B2" s="238"/>
      <c r="C2" s="238"/>
      <c r="D2" s="238"/>
      <c r="E2" s="238"/>
      <c r="F2" s="238"/>
      <c r="G2" s="238"/>
      <c r="H2" s="238"/>
      <c r="I2" s="238"/>
      <c r="J2" s="238"/>
      <c r="K2" s="238"/>
      <c r="L2" s="238"/>
      <c r="M2" s="238"/>
    </row>
    <row r="3" spans="1:13" ht="21" x14ac:dyDescent="0.35">
      <c r="A3" s="246" t="s">
        <v>128</v>
      </c>
      <c r="B3" s="246"/>
      <c r="C3" s="246"/>
      <c r="D3" s="246"/>
      <c r="E3" s="246"/>
      <c r="F3" s="246"/>
      <c r="G3" s="246"/>
      <c r="H3" s="246"/>
      <c r="I3" s="246"/>
      <c r="J3" s="246"/>
      <c r="K3" s="246"/>
      <c r="L3" s="246"/>
      <c r="M3" s="246"/>
    </row>
    <row r="4" spans="1:13" x14ac:dyDescent="0.25">
      <c r="B4" s="135"/>
      <c r="C4" s="135"/>
      <c r="D4" s="135"/>
      <c r="E4" s="135"/>
      <c r="F4" s="135"/>
      <c r="G4" s="135"/>
      <c r="H4" s="135"/>
      <c r="I4" s="135"/>
      <c r="J4" s="135"/>
      <c r="K4" s="135"/>
      <c r="L4" s="135"/>
      <c r="M4" s="135"/>
    </row>
    <row r="5" spans="1:13" ht="15" customHeight="1" x14ac:dyDescent="0.25">
      <c r="A5" s="239" t="s">
        <v>124</v>
      </c>
      <c r="B5" s="262" t="s">
        <v>131</v>
      </c>
      <c r="C5" s="262"/>
      <c r="D5" s="262"/>
      <c r="E5" s="262"/>
      <c r="F5" s="262"/>
      <c r="G5" s="262"/>
      <c r="H5" s="262"/>
      <c r="I5" s="262"/>
      <c r="J5" s="262"/>
      <c r="K5" s="262"/>
      <c r="L5" s="262"/>
      <c r="M5" s="262"/>
    </row>
    <row r="6" spans="1:13" ht="30" customHeight="1" x14ac:dyDescent="0.25">
      <c r="A6" s="239"/>
      <c r="B6" s="262"/>
      <c r="C6" s="262"/>
      <c r="D6" s="262"/>
      <c r="E6" s="262"/>
      <c r="F6" s="262"/>
      <c r="G6" s="262"/>
      <c r="H6" s="262"/>
      <c r="I6" s="262"/>
      <c r="J6" s="262"/>
      <c r="K6" s="262"/>
      <c r="L6" s="262"/>
      <c r="M6" s="262"/>
    </row>
    <row r="7" spans="1:13" ht="15.75" thickBot="1" x14ac:dyDescent="0.3">
      <c r="A7" s="109" t="s">
        <v>24</v>
      </c>
      <c r="B7" s="110" t="s">
        <v>52</v>
      </c>
      <c r="C7" s="111" t="s">
        <v>53</v>
      </c>
      <c r="D7" s="112" t="s">
        <v>54</v>
      </c>
      <c r="E7" s="110" t="s">
        <v>55</v>
      </c>
      <c r="F7" s="111" t="s">
        <v>56</v>
      </c>
      <c r="G7" s="112" t="s">
        <v>57</v>
      </c>
      <c r="H7" s="110" t="s">
        <v>58</v>
      </c>
      <c r="I7" s="111" t="s">
        <v>59</v>
      </c>
      <c r="J7" s="112" t="s">
        <v>90</v>
      </c>
      <c r="K7" s="110" t="s">
        <v>91</v>
      </c>
      <c r="L7" s="111" t="s">
        <v>92</v>
      </c>
      <c r="M7" s="112" t="s">
        <v>93</v>
      </c>
    </row>
    <row r="8" spans="1:13" s="169" customFormat="1" ht="15.75" customHeight="1" thickBot="1" x14ac:dyDescent="0.3">
      <c r="A8" s="104" t="s">
        <v>133</v>
      </c>
      <c r="B8" s="210">
        <v>500000</v>
      </c>
      <c r="C8" s="211">
        <v>500000</v>
      </c>
      <c r="D8" s="211">
        <v>500000</v>
      </c>
      <c r="E8" s="211">
        <v>500000</v>
      </c>
      <c r="F8" s="211">
        <v>500000</v>
      </c>
      <c r="G8" s="211">
        <v>500000</v>
      </c>
      <c r="H8" s="211">
        <v>500000</v>
      </c>
      <c r="I8" s="211">
        <v>500000</v>
      </c>
      <c r="J8" s="211">
        <v>750000</v>
      </c>
      <c r="K8" s="211">
        <v>750000</v>
      </c>
      <c r="L8" s="211">
        <v>500000</v>
      </c>
      <c r="M8" s="212">
        <v>500000</v>
      </c>
    </row>
    <row r="9" spans="1:13" s="169" customFormat="1" ht="15.75" customHeight="1" thickBot="1" x14ac:dyDescent="0.3">
      <c r="A9" s="105" t="s">
        <v>17</v>
      </c>
      <c r="B9" s="210">
        <v>5000</v>
      </c>
      <c r="C9" s="211">
        <v>5000</v>
      </c>
      <c r="D9" s="211">
        <v>5000</v>
      </c>
      <c r="E9" s="211">
        <v>5000</v>
      </c>
      <c r="F9" s="211">
        <v>5000</v>
      </c>
      <c r="G9" s="211">
        <v>5000</v>
      </c>
      <c r="H9" s="211">
        <v>5000</v>
      </c>
      <c r="I9" s="211">
        <v>5000</v>
      </c>
      <c r="J9" s="211">
        <v>5000</v>
      </c>
      <c r="K9" s="211">
        <v>5000</v>
      </c>
      <c r="L9" s="211">
        <v>5000</v>
      </c>
      <c r="M9" s="212">
        <v>5000</v>
      </c>
    </row>
    <row r="10" spans="1:13" s="169" customFormat="1" ht="15.75" customHeight="1" thickBot="1" x14ac:dyDescent="0.3">
      <c r="A10" s="105" t="s">
        <v>18</v>
      </c>
      <c r="B10" s="210">
        <v>12500</v>
      </c>
      <c r="C10" s="211">
        <v>12500</v>
      </c>
      <c r="D10" s="211">
        <v>12500</v>
      </c>
      <c r="E10" s="211">
        <v>12500</v>
      </c>
      <c r="F10" s="211">
        <v>12500</v>
      </c>
      <c r="G10" s="211">
        <v>12500</v>
      </c>
      <c r="H10" s="211">
        <v>12500</v>
      </c>
      <c r="I10" s="211">
        <v>12500</v>
      </c>
      <c r="J10" s="211">
        <v>12500</v>
      </c>
      <c r="K10" s="211">
        <v>12500</v>
      </c>
      <c r="L10" s="211">
        <v>12500</v>
      </c>
      <c r="M10" s="212">
        <v>12500</v>
      </c>
    </row>
    <row r="11" spans="1:13" s="169" customFormat="1" ht="15.75" customHeight="1" thickBot="1" x14ac:dyDescent="0.3">
      <c r="A11" s="105" t="s">
        <v>19</v>
      </c>
      <c r="B11" s="210">
        <v>15000</v>
      </c>
      <c r="C11" s="211">
        <v>15000</v>
      </c>
      <c r="D11" s="211">
        <v>15000</v>
      </c>
      <c r="E11" s="211">
        <v>15000</v>
      </c>
      <c r="F11" s="211">
        <v>15000</v>
      </c>
      <c r="G11" s="211">
        <v>15000</v>
      </c>
      <c r="H11" s="211">
        <v>15000</v>
      </c>
      <c r="I11" s="211">
        <v>15000</v>
      </c>
      <c r="J11" s="211">
        <v>15000</v>
      </c>
      <c r="K11" s="211">
        <v>15000</v>
      </c>
      <c r="L11" s="211">
        <v>15000</v>
      </c>
      <c r="M11" s="212">
        <v>15000</v>
      </c>
    </row>
    <row r="12" spans="1:13" s="169" customFormat="1" ht="15.75" customHeight="1" thickBot="1" x14ac:dyDescent="0.3">
      <c r="A12" s="105" t="s">
        <v>20</v>
      </c>
      <c r="B12" s="210">
        <v>25000</v>
      </c>
      <c r="C12" s="211">
        <v>25000</v>
      </c>
      <c r="D12" s="211">
        <v>25000</v>
      </c>
      <c r="E12" s="211">
        <v>25000</v>
      </c>
      <c r="F12" s="211">
        <v>25000</v>
      </c>
      <c r="G12" s="211">
        <v>25000</v>
      </c>
      <c r="H12" s="211">
        <v>25000</v>
      </c>
      <c r="I12" s="211">
        <v>25000</v>
      </c>
      <c r="J12" s="211">
        <v>25000</v>
      </c>
      <c r="K12" s="211">
        <v>25000</v>
      </c>
      <c r="L12" s="211">
        <v>25000</v>
      </c>
      <c r="M12" s="212">
        <v>25000</v>
      </c>
    </row>
    <row r="13" spans="1:13" s="169" customFormat="1" ht="15.75" customHeight="1" thickBot="1" x14ac:dyDescent="0.3">
      <c r="A13" s="106" t="s">
        <v>21</v>
      </c>
      <c r="B13" s="210">
        <v>6000</v>
      </c>
      <c r="C13" s="211">
        <v>6000</v>
      </c>
      <c r="D13" s="211">
        <v>6000</v>
      </c>
      <c r="E13" s="211">
        <v>6000</v>
      </c>
      <c r="F13" s="211">
        <v>6000</v>
      </c>
      <c r="G13" s="211">
        <v>6000</v>
      </c>
      <c r="H13" s="211">
        <v>6000</v>
      </c>
      <c r="I13" s="211">
        <v>6000</v>
      </c>
      <c r="J13" s="211">
        <v>6000</v>
      </c>
      <c r="K13" s="211">
        <v>6000</v>
      </c>
      <c r="L13" s="211">
        <v>6000</v>
      </c>
      <c r="M13" s="212">
        <v>6000</v>
      </c>
    </row>
    <row r="14" spans="1:13" ht="4.5" customHeight="1" thickBot="1" x14ac:dyDescent="0.3">
      <c r="A14" s="107"/>
      <c r="B14" s="113"/>
      <c r="C14" s="114"/>
      <c r="D14" s="114"/>
      <c r="E14" s="114"/>
      <c r="F14" s="114"/>
      <c r="G14" s="114"/>
      <c r="H14" s="114"/>
      <c r="I14" s="114"/>
      <c r="J14" s="114"/>
      <c r="K14" s="114"/>
      <c r="L14" s="114"/>
      <c r="M14" s="115"/>
    </row>
    <row r="15" spans="1:13" ht="15.75" thickBot="1" x14ac:dyDescent="0.3">
      <c r="A15" s="108" t="s">
        <v>15</v>
      </c>
      <c r="B15" s="116">
        <f t="shared" ref="B15:M15" si="0">+(SUM(B8:B13))</f>
        <v>563500</v>
      </c>
      <c r="C15" s="117">
        <f t="shared" si="0"/>
        <v>563500</v>
      </c>
      <c r="D15" s="117">
        <f t="shared" si="0"/>
        <v>563500</v>
      </c>
      <c r="E15" s="117">
        <f t="shared" si="0"/>
        <v>563500</v>
      </c>
      <c r="F15" s="117">
        <f t="shared" si="0"/>
        <v>563500</v>
      </c>
      <c r="G15" s="117">
        <f t="shared" si="0"/>
        <v>563500</v>
      </c>
      <c r="H15" s="117">
        <f t="shared" si="0"/>
        <v>563500</v>
      </c>
      <c r="I15" s="117">
        <f t="shared" si="0"/>
        <v>563500</v>
      </c>
      <c r="J15" s="117">
        <f t="shared" si="0"/>
        <v>813500</v>
      </c>
      <c r="K15" s="117">
        <f t="shared" si="0"/>
        <v>813500</v>
      </c>
      <c r="L15" s="117">
        <f t="shared" si="0"/>
        <v>563500</v>
      </c>
      <c r="M15" s="118">
        <f t="shared" si="0"/>
        <v>563500</v>
      </c>
    </row>
    <row r="16" spans="1:13" ht="15.75" thickBot="1" x14ac:dyDescent="0.3">
      <c r="A16" s="109" t="s">
        <v>25</v>
      </c>
      <c r="B16" s="113"/>
      <c r="C16" s="114"/>
      <c r="D16" s="114"/>
      <c r="E16" s="114"/>
      <c r="F16" s="114"/>
      <c r="G16" s="114"/>
      <c r="H16" s="114"/>
      <c r="I16" s="114"/>
      <c r="J16" s="114"/>
      <c r="K16" s="114"/>
      <c r="L16" s="114"/>
      <c r="M16" s="115"/>
    </row>
    <row r="17" spans="1:13" ht="30.75" thickBot="1" x14ac:dyDescent="0.3">
      <c r="A17" s="104" t="s">
        <v>138</v>
      </c>
      <c r="B17" s="213">
        <v>1500</v>
      </c>
      <c r="C17" s="214">
        <v>1500</v>
      </c>
      <c r="D17" s="214">
        <v>1500</v>
      </c>
      <c r="E17" s="214">
        <v>1500</v>
      </c>
      <c r="F17" s="214">
        <v>1500</v>
      </c>
      <c r="G17" s="214">
        <v>1500</v>
      </c>
      <c r="H17" s="214">
        <v>1500</v>
      </c>
      <c r="I17" s="214">
        <v>1500</v>
      </c>
      <c r="J17" s="214">
        <v>1500</v>
      </c>
      <c r="K17" s="214">
        <v>1500</v>
      </c>
      <c r="L17" s="214">
        <v>1500</v>
      </c>
      <c r="M17" s="215">
        <v>1500</v>
      </c>
    </row>
    <row r="18" spans="1:13" ht="15.75" thickBot="1" x14ac:dyDescent="0.3">
      <c r="A18" s="136" t="s">
        <v>27</v>
      </c>
      <c r="B18" s="210">
        <v>10000</v>
      </c>
      <c r="C18" s="211">
        <v>10000</v>
      </c>
      <c r="D18" s="211">
        <v>10000</v>
      </c>
      <c r="E18" s="211">
        <v>10000</v>
      </c>
      <c r="F18" s="211">
        <v>10000</v>
      </c>
      <c r="G18" s="211">
        <v>10000</v>
      </c>
      <c r="H18" s="211">
        <v>10000</v>
      </c>
      <c r="I18" s="211">
        <v>10000</v>
      </c>
      <c r="J18" s="211">
        <v>10000</v>
      </c>
      <c r="K18" s="211">
        <v>10000</v>
      </c>
      <c r="L18" s="211">
        <v>10000</v>
      </c>
      <c r="M18" s="212">
        <v>10000</v>
      </c>
    </row>
    <row r="19" spans="1:13" ht="15.75" thickBot="1" x14ac:dyDescent="0.3">
      <c r="A19" s="136" t="s">
        <v>23</v>
      </c>
      <c r="B19" s="210">
        <v>2500</v>
      </c>
      <c r="C19" s="211">
        <v>2500</v>
      </c>
      <c r="D19" s="211">
        <v>2500</v>
      </c>
      <c r="E19" s="211">
        <v>2500</v>
      </c>
      <c r="F19" s="211">
        <v>2500</v>
      </c>
      <c r="G19" s="211">
        <v>2500</v>
      </c>
      <c r="H19" s="211">
        <v>2500</v>
      </c>
      <c r="I19" s="211">
        <v>2500</v>
      </c>
      <c r="J19" s="211">
        <v>2500</v>
      </c>
      <c r="K19" s="211">
        <v>2500</v>
      </c>
      <c r="L19" s="211">
        <v>2500</v>
      </c>
      <c r="M19" s="212">
        <v>2500</v>
      </c>
    </row>
    <row r="20" spans="1:13" ht="16.5" thickTop="1" thickBot="1" x14ac:dyDescent="0.3">
      <c r="A20" s="137" t="s">
        <v>26</v>
      </c>
      <c r="B20" s="119">
        <f t="shared" ref="B20:M20" si="1">+SUM(B17:B19)</f>
        <v>14000</v>
      </c>
      <c r="C20" s="120">
        <f t="shared" si="1"/>
        <v>14000</v>
      </c>
      <c r="D20" s="120">
        <f t="shared" si="1"/>
        <v>14000</v>
      </c>
      <c r="E20" s="120">
        <f t="shared" si="1"/>
        <v>14000</v>
      </c>
      <c r="F20" s="120">
        <f t="shared" si="1"/>
        <v>14000</v>
      </c>
      <c r="G20" s="120">
        <f t="shared" si="1"/>
        <v>14000</v>
      </c>
      <c r="H20" s="120">
        <f t="shared" si="1"/>
        <v>14000</v>
      </c>
      <c r="I20" s="120">
        <f t="shared" si="1"/>
        <v>14000</v>
      </c>
      <c r="J20" s="120">
        <f t="shared" si="1"/>
        <v>14000</v>
      </c>
      <c r="K20" s="120">
        <f t="shared" si="1"/>
        <v>14000</v>
      </c>
      <c r="L20" s="120">
        <f t="shared" si="1"/>
        <v>14000</v>
      </c>
      <c r="M20" s="121">
        <f t="shared" si="1"/>
        <v>14000</v>
      </c>
    </row>
    <row r="21" spans="1:13" ht="4.5" customHeight="1" thickBot="1" x14ac:dyDescent="0.3">
      <c r="A21" s="138"/>
      <c r="B21" s="122"/>
      <c r="C21" s="123"/>
      <c r="D21" s="123"/>
      <c r="E21" s="123"/>
      <c r="F21" s="123"/>
      <c r="G21" s="123"/>
      <c r="H21" s="123"/>
      <c r="I21" s="123"/>
      <c r="J21" s="123"/>
      <c r="K21" s="123"/>
      <c r="L21" s="123"/>
      <c r="M21" s="124"/>
    </row>
    <row r="22" spans="1:13" ht="15.75" thickBot="1" x14ac:dyDescent="0.3">
      <c r="A22" s="136" t="s">
        <v>28</v>
      </c>
      <c r="B22" s="125">
        <f t="shared" ref="B22:M22" si="2">+B15-B20</f>
        <v>549500</v>
      </c>
      <c r="C22" s="126">
        <f t="shared" si="2"/>
        <v>549500</v>
      </c>
      <c r="D22" s="126">
        <f t="shared" si="2"/>
        <v>549500</v>
      </c>
      <c r="E22" s="126">
        <f t="shared" si="2"/>
        <v>549500</v>
      </c>
      <c r="F22" s="126">
        <f t="shared" si="2"/>
        <v>549500</v>
      </c>
      <c r="G22" s="126">
        <f t="shared" si="2"/>
        <v>549500</v>
      </c>
      <c r="H22" s="126">
        <f t="shared" si="2"/>
        <v>549500</v>
      </c>
      <c r="I22" s="126">
        <f t="shared" si="2"/>
        <v>549500</v>
      </c>
      <c r="J22" s="126">
        <f t="shared" si="2"/>
        <v>799500</v>
      </c>
      <c r="K22" s="126">
        <f t="shared" si="2"/>
        <v>799500</v>
      </c>
      <c r="L22" s="126">
        <f t="shared" si="2"/>
        <v>549500</v>
      </c>
      <c r="M22" s="127">
        <f t="shared" si="2"/>
        <v>549500</v>
      </c>
    </row>
    <row r="23" spans="1:13" ht="9" customHeight="1" thickBot="1" x14ac:dyDescent="0.3">
      <c r="B23" s="142"/>
      <c r="C23" s="142"/>
      <c r="D23" s="142"/>
      <c r="E23" s="142"/>
      <c r="F23" s="142"/>
      <c r="G23" s="142"/>
      <c r="H23" s="142"/>
      <c r="I23" s="142"/>
      <c r="J23" s="142"/>
      <c r="K23" s="142"/>
      <c r="L23" s="142"/>
      <c r="M23" s="142"/>
    </row>
    <row r="24" spans="1:13" ht="15.75" thickBot="1" x14ac:dyDescent="0.3">
      <c r="A24" s="136" t="s">
        <v>29</v>
      </c>
      <c r="B24" s="128">
        <f>+SUM(B22:M22)</f>
        <v>7094000</v>
      </c>
      <c r="C24" s="129"/>
      <c r="D24" s="129"/>
      <c r="E24" s="129"/>
      <c r="F24" s="129"/>
      <c r="G24" s="129"/>
      <c r="H24" s="129"/>
      <c r="I24" s="129"/>
      <c r="J24" s="129"/>
      <c r="K24" s="129"/>
      <c r="L24" s="129"/>
      <c r="M24" s="129"/>
    </row>
    <row r="25" spans="1:13" ht="15.75" thickBot="1" x14ac:dyDescent="0.3">
      <c r="B25" s="129"/>
      <c r="C25" s="129"/>
      <c r="D25" s="129"/>
      <c r="E25" s="129"/>
      <c r="F25" s="129"/>
      <c r="G25" s="129"/>
      <c r="H25" s="129"/>
      <c r="I25" s="129"/>
      <c r="J25" s="129"/>
      <c r="K25" s="129"/>
      <c r="L25" s="129"/>
      <c r="M25" s="129"/>
    </row>
    <row r="26" spans="1:13" ht="15.75" thickBot="1" x14ac:dyDescent="0.3">
      <c r="A26" s="136" t="s">
        <v>137</v>
      </c>
      <c r="B26" s="173">
        <v>0</v>
      </c>
      <c r="C26" s="129"/>
      <c r="D26" s="129"/>
      <c r="E26" s="129"/>
      <c r="F26" s="129"/>
      <c r="G26" s="129"/>
      <c r="H26" s="129"/>
      <c r="I26" s="129"/>
      <c r="J26" s="129"/>
      <c r="K26" s="129"/>
      <c r="L26" s="129"/>
      <c r="M26" s="129"/>
    </row>
    <row r="27" spans="1:13" ht="15.75" thickBot="1" x14ac:dyDescent="0.3">
      <c r="B27" s="129"/>
      <c r="C27" s="129"/>
      <c r="D27" s="129"/>
      <c r="E27" s="129"/>
      <c r="F27" s="129"/>
      <c r="G27" s="129"/>
      <c r="H27" s="129"/>
      <c r="I27" s="129"/>
      <c r="J27" s="129"/>
      <c r="K27" s="129"/>
      <c r="L27" s="129"/>
      <c r="M27" s="129"/>
    </row>
    <row r="28" spans="1:13" ht="15.75" thickBot="1" x14ac:dyDescent="0.3">
      <c r="A28" s="136" t="s">
        <v>97</v>
      </c>
      <c r="B28" s="128">
        <f>+B24-B26</f>
        <v>7094000</v>
      </c>
      <c r="C28" s="129"/>
      <c r="D28" s="129"/>
      <c r="E28" s="129"/>
      <c r="F28" s="129"/>
      <c r="G28" s="129"/>
      <c r="H28" s="129"/>
      <c r="I28" s="129"/>
      <c r="J28" s="129"/>
      <c r="K28" s="129"/>
      <c r="L28" s="129"/>
      <c r="M28" s="129"/>
    </row>
    <row r="29" spans="1:13" ht="15.75" thickBot="1" x14ac:dyDescent="0.3">
      <c r="B29" s="129"/>
      <c r="C29" s="129"/>
      <c r="D29" s="129"/>
      <c r="E29" s="129"/>
      <c r="F29" s="129"/>
      <c r="G29" s="129"/>
      <c r="H29" s="129"/>
      <c r="I29" s="129"/>
      <c r="J29" s="129"/>
      <c r="K29" s="129"/>
      <c r="L29" s="129"/>
      <c r="M29" s="129"/>
    </row>
    <row r="30" spans="1:13" ht="15.75" thickBot="1" x14ac:dyDescent="0.3">
      <c r="A30" s="136" t="s">
        <v>96</v>
      </c>
      <c r="B30" s="128">
        <f>+B28/12</f>
        <v>591166.66666666663</v>
      </c>
      <c r="C30" s="129"/>
      <c r="D30" s="129"/>
      <c r="E30" s="129"/>
      <c r="F30" s="129"/>
      <c r="G30" s="129"/>
      <c r="H30" s="129"/>
      <c r="I30" s="129"/>
      <c r="J30" s="129"/>
      <c r="K30" s="129"/>
      <c r="L30" s="129"/>
      <c r="M30" s="129"/>
    </row>
    <row r="31" spans="1:13" ht="15.75" thickBot="1" x14ac:dyDescent="0.3">
      <c r="B31" s="223"/>
      <c r="C31" s="129"/>
      <c r="D31" s="129"/>
      <c r="E31" s="129"/>
      <c r="F31" s="129"/>
      <c r="G31" s="129"/>
      <c r="H31" s="129"/>
      <c r="I31" s="129"/>
      <c r="J31" s="129"/>
      <c r="K31" s="129"/>
      <c r="L31" s="129"/>
      <c r="M31" s="129"/>
    </row>
    <row r="32" spans="1:13" ht="15.75" thickBot="1" x14ac:dyDescent="0.3">
      <c r="A32" s="136" t="s">
        <v>32</v>
      </c>
      <c r="B32" s="128">
        <f>+B30*4</f>
        <v>2364666.6666666665</v>
      </c>
      <c r="C32" s="129"/>
      <c r="D32" s="129"/>
      <c r="E32" s="129"/>
      <c r="F32" s="129"/>
      <c r="G32" s="129"/>
      <c r="H32" s="129"/>
      <c r="I32" s="129"/>
      <c r="J32" s="129"/>
      <c r="K32" s="129"/>
      <c r="L32" s="129"/>
      <c r="M32" s="129"/>
    </row>
    <row r="33" spans="1:13" ht="15.75" thickBot="1" x14ac:dyDescent="0.3">
      <c r="B33" s="129"/>
      <c r="C33" s="129"/>
      <c r="D33" s="129"/>
      <c r="E33" s="129"/>
      <c r="F33" s="129"/>
      <c r="G33" s="129"/>
      <c r="H33" s="129"/>
      <c r="I33" s="129"/>
      <c r="J33" s="129"/>
      <c r="K33" s="129"/>
      <c r="L33" s="129"/>
      <c r="M33" s="129"/>
    </row>
    <row r="34" spans="1:13" ht="15.75" thickBot="1" x14ac:dyDescent="0.3">
      <c r="A34" s="136" t="s">
        <v>33</v>
      </c>
      <c r="B34" s="130">
        <v>2.5</v>
      </c>
      <c r="C34" s="129"/>
      <c r="D34" s="129"/>
      <c r="E34" s="129"/>
      <c r="F34" s="129"/>
      <c r="G34" s="129"/>
      <c r="H34" s="129"/>
      <c r="I34" s="129"/>
      <c r="J34" s="129"/>
      <c r="K34" s="129"/>
      <c r="L34" s="129"/>
      <c r="M34" s="129"/>
    </row>
    <row r="35" spans="1:13" ht="15.75" thickBot="1" x14ac:dyDescent="0.3">
      <c r="B35" s="129"/>
      <c r="C35" s="129"/>
      <c r="D35" s="129"/>
      <c r="E35" s="129"/>
      <c r="F35" s="129"/>
      <c r="G35" s="129"/>
      <c r="H35" s="129"/>
      <c r="I35" s="129"/>
      <c r="J35" s="129"/>
      <c r="K35" s="129"/>
      <c r="L35" s="129"/>
      <c r="M35" s="129"/>
    </row>
    <row r="36" spans="1:13" ht="15.75" thickBot="1" x14ac:dyDescent="0.3">
      <c r="A36" s="136" t="s">
        <v>34</v>
      </c>
      <c r="B36" s="131">
        <f>IF((B32*B34)&lt;10000000,(B32*B34),10000000)</f>
        <v>5911666.666666666</v>
      </c>
      <c r="C36" s="132" t="s">
        <v>43</v>
      </c>
      <c r="D36" s="132"/>
      <c r="E36" s="132"/>
      <c r="F36" s="132"/>
      <c r="G36" s="129"/>
      <c r="H36" s="129"/>
      <c r="I36" s="129"/>
      <c r="J36" s="129"/>
      <c r="K36" s="129"/>
      <c r="L36" s="129"/>
      <c r="M36" s="129"/>
    </row>
    <row r="37" spans="1:13" x14ac:dyDescent="0.25">
      <c r="B37" s="129"/>
      <c r="C37" s="129"/>
      <c r="D37" s="129"/>
      <c r="E37" s="129"/>
      <c r="F37" s="129"/>
      <c r="G37" s="129"/>
      <c r="H37" s="129"/>
      <c r="I37" s="129"/>
      <c r="J37" s="129"/>
      <c r="K37" s="129"/>
      <c r="L37" s="129"/>
      <c r="M37" s="129"/>
    </row>
  </sheetData>
  <sheetProtection algorithmName="SHA-512" hashValue="A/h4GNYZnOH6kK6MmTYJafQEXNuTZ+dqZjxZUbCwljARwGF6d4ixvEYnnSEBIjN9TWS9ckxJSuK+khiEfuFY5w==" saltValue="tOelGwsJoz1SbPq5UCCG0A==" spinCount="100000" sheet="1" objects="1" scenarios="1"/>
  <mergeCells count="4">
    <mergeCell ref="A5:A6"/>
    <mergeCell ref="B5:M6"/>
    <mergeCell ref="A2:M2"/>
    <mergeCell ref="A3:M3"/>
  </mergeCells>
  <pageMargins left="0.7" right="0.7" top="0.75" bottom="0.75" header="0.3" footer="0.3"/>
  <pageSetup scale="56" fitToHeight="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95"/>
  <sheetViews>
    <sheetView showGridLines="0" topLeftCell="A81" zoomScale="85" zoomScaleNormal="85" workbookViewId="0">
      <selection activeCell="F42" sqref="F42"/>
    </sheetView>
  </sheetViews>
  <sheetFormatPr defaultRowHeight="15" x14ac:dyDescent="0.25"/>
  <cols>
    <col min="1" max="1" width="49.5703125" bestFit="1" customWidth="1"/>
    <col min="2" max="2" width="14" customWidth="1"/>
    <col min="3" max="7" width="15.7109375" customWidth="1"/>
    <col min="8" max="8" width="12.5703125" bestFit="1" customWidth="1"/>
    <col min="9" max="13" width="15.7109375" customWidth="1"/>
  </cols>
  <sheetData>
    <row r="1" spans="1:19" x14ac:dyDescent="0.25">
      <c r="A1" s="66" t="s">
        <v>71</v>
      </c>
    </row>
    <row r="2" spans="1:19" x14ac:dyDescent="0.25">
      <c r="A2" s="66" t="s">
        <v>70</v>
      </c>
    </row>
    <row r="6" spans="1:19" ht="21" x14ac:dyDescent="0.35">
      <c r="C6" s="224" t="s">
        <v>12</v>
      </c>
      <c r="D6" s="224"/>
      <c r="E6" s="224"/>
      <c r="F6" s="224"/>
      <c r="G6" s="224"/>
      <c r="H6" s="224"/>
      <c r="I6" s="224"/>
      <c r="J6" s="224"/>
      <c r="K6" s="224"/>
      <c r="L6" s="224"/>
      <c r="M6" s="224"/>
      <c r="N6" s="224"/>
      <c r="O6" s="224"/>
      <c r="P6" s="224"/>
      <c r="Q6" s="224"/>
      <c r="R6" s="224"/>
      <c r="S6" s="224"/>
    </row>
    <row r="7" spans="1:19" ht="21" x14ac:dyDescent="0.35">
      <c r="C7" s="224" t="s">
        <v>13</v>
      </c>
      <c r="D7" s="224"/>
      <c r="E7" s="224"/>
      <c r="F7" s="224"/>
      <c r="G7" s="224"/>
      <c r="H7" s="224"/>
      <c r="I7" s="224"/>
      <c r="J7" s="224"/>
      <c r="K7" s="224"/>
      <c r="L7" s="224"/>
      <c r="M7" s="224"/>
      <c r="N7" s="224"/>
      <c r="O7" s="224"/>
      <c r="P7" s="224"/>
      <c r="Q7" s="224"/>
      <c r="R7" s="224"/>
      <c r="S7" s="224"/>
    </row>
    <row r="8" spans="1:19" x14ac:dyDescent="0.25">
      <c r="B8" s="4"/>
      <c r="C8" s="4"/>
      <c r="D8" s="4"/>
      <c r="E8" s="4"/>
      <c r="F8" s="4"/>
      <c r="G8" s="4"/>
      <c r="H8" s="4"/>
      <c r="I8" s="4"/>
      <c r="J8" s="4"/>
      <c r="K8" s="4"/>
      <c r="L8" s="4"/>
      <c r="M8" s="4"/>
    </row>
    <row r="9" spans="1:19" x14ac:dyDescent="0.25">
      <c r="A9" s="259" t="s">
        <v>41</v>
      </c>
      <c r="B9" s="260" t="s">
        <v>94</v>
      </c>
      <c r="C9" s="260"/>
      <c r="D9" s="260"/>
      <c r="E9" s="260"/>
      <c r="F9" s="260"/>
      <c r="G9" s="260"/>
      <c r="H9" s="260"/>
      <c r="I9" s="260"/>
      <c r="J9" s="260"/>
      <c r="K9" s="260"/>
      <c r="L9" s="260"/>
      <c r="M9" s="260"/>
    </row>
    <row r="10" spans="1:19" x14ac:dyDescent="0.25">
      <c r="A10" s="259"/>
      <c r="B10" s="260"/>
      <c r="C10" s="260"/>
      <c r="D10" s="260"/>
      <c r="E10" s="260"/>
      <c r="F10" s="260"/>
      <c r="G10" s="260"/>
      <c r="H10" s="260"/>
      <c r="I10" s="260"/>
      <c r="J10" s="260"/>
      <c r="K10" s="260"/>
      <c r="L10" s="260"/>
      <c r="M10" s="260"/>
    </row>
    <row r="11" spans="1:19" ht="15.75" thickBot="1" x14ac:dyDescent="0.3">
      <c r="A11" s="13" t="s">
        <v>24</v>
      </c>
      <c r="B11" s="6" t="s">
        <v>52</v>
      </c>
      <c r="C11" s="7" t="s">
        <v>53</v>
      </c>
      <c r="D11" s="8" t="s">
        <v>54</v>
      </c>
      <c r="E11" s="6" t="s">
        <v>55</v>
      </c>
      <c r="F11" s="7" t="s">
        <v>56</v>
      </c>
      <c r="G11" s="8" t="s">
        <v>57</v>
      </c>
      <c r="H11" s="6" t="s">
        <v>58</v>
      </c>
      <c r="I11" s="7" t="s">
        <v>59</v>
      </c>
      <c r="J11" s="8" t="s">
        <v>90</v>
      </c>
      <c r="K11" s="6" t="s">
        <v>91</v>
      </c>
      <c r="L11" s="7" t="s">
        <v>92</v>
      </c>
      <c r="M11" s="8" t="s">
        <v>93</v>
      </c>
    </row>
    <row r="12" spans="1:19" s="9" customFormat="1" ht="15.75" customHeight="1" thickBot="1" x14ac:dyDescent="0.3">
      <c r="A12" s="10" t="s">
        <v>16</v>
      </c>
      <c r="B12" s="35">
        <v>500000</v>
      </c>
      <c r="C12" s="36">
        <v>500000</v>
      </c>
      <c r="D12" s="36">
        <v>500000</v>
      </c>
      <c r="E12" s="36">
        <v>500000</v>
      </c>
      <c r="F12" s="36">
        <v>500000</v>
      </c>
      <c r="G12" s="36">
        <v>500000</v>
      </c>
      <c r="H12" s="36">
        <v>500000</v>
      </c>
      <c r="I12" s="36">
        <v>500000</v>
      </c>
      <c r="J12" s="36">
        <v>750000</v>
      </c>
      <c r="K12" s="36">
        <v>750000</v>
      </c>
      <c r="L12" s="36">
        <v>500000</v>
      </c>
      <c r="M12" s="37">
        <v>500000</v>
      </c>
    </row>
    <row r="13" spans="1:19" s="9" customFormat="1" ht="15.75" customHeight="1" thickBot="1" x14ac:dyDescent="0.3">
      <c r="A13" s="11" t="s">
        <v>17</v>
      </c>
      <c r="B13" s="35">
        <v>5000</v>
      </c>
      <c r="C13" s="36">
        <v>5000</v>
      </c>
      <c r="D13" s="36">
        <v>5000</v>
      </c>
      <c r="E13" s="36">
        <v>5000</v>
      </c>
      <c r="F13" s="36">
        <v>5000</v>
      </c>
      <c r="G13" s="36">
        <v>5000</v>
      </c>
      <c r="H13" s="36">
        <v>5000</v>
      </c>
      <c r="I13" s="36">
        <v>5000</v>
      </c>
      <c r="J13" s="36">
        <v>5000</v>
      </c>
      <c r="K13" s="36">
        <v>5000</v>
      </c>
      <c r="L13" s="36">
        <v>5000</v>
      </c>
      <c r="M13" s="37">
        <v>5000</v>
      </c>
    </row>
    <row r="14" spans="1:19" s="9" customFormat="1" ht="15.75" customHeight="1" thickBot="1" x14ac:dyDescent="0.3">
      <c r="A14" s="11" t="s">
        <v>18</v>
      </c>
      <c r="B14" s="35">
        <v>12500</v>
      </c>
      <c r="C14" s="36">
        <v>12500</v>
      </c>
      <c r="D14" s="36">
        <v>12500</v>
      </c>
      <c r="E14" s="36">
        <v>12500</v>
      </c>
      <c r="F14" s="36">
        <v>12500</v>
      </c>
      <c r="G14" s="36">
        <v>12500</v>
      </c>
      <c r="H14" s="36">
        <v>12500</v>
      </c>
      <c r="I14" s="36">
        <v>12500</v>
      </c>
      <c r="J14" s="36">
        <v>12500</v>
      </c>
      <c r="K14" s="36">
        <v>12500</v>
      </c>
      <c r="L14" s="36">
        <v>12500</v>
      </c>
      <c r="M14" s="37">
        <v>12500</v>
      </c>
    </row>
    <row r="15" spans="1:19" s="9" customFormat="1" ht="15.75" customHeight="1" thickBot="1" x14ac:dyDescent="0.3">
      <c r="A15" s="11" t="s">
        <v>19</v>
      </c>
      <c r="B15" s="35">
        <v>15000</v>
      </c>
      <c r="C15" s="36">
        <v>15000</v>
      </c>
      <c r="D15" s="36">
        <v>15000</v>
      </c>
      <c r="E15" s="36">
        <v>15000</v>
      </c>
      <c r="F15" s="36">
        <v>15000</v>
      </c>
      <c r="G15" s="36">
        <v>15000</v>
      </c>
      <c r="H15" s="36">
        <v>15000</v>
      </c>
      <c r="I15" s="36">
        <v>15000</v>
      </c>
      <c r="J15" s="36">
        <v>15000</v>
      </c>
      <c r="K15" s="36">
        <v>15000</v>
      </c>
      <c r="L15" s="36">
        <v>15000</v>
      </c>
      <c r="M15" s="37">
        <v>15000</v>
      </c>
    </row>
    <row r="16" spans="1:19" s="9" customFormat="1" ht="15.75" customHeight="1" thickBot="1" x14ac:dyDescent="0.3">
      <c r="A16" s="11" t="s">
        <v>20</v>
      </c>
      <c r="B16" s="35">
        <v>25000</v>
      </c>
      <c r="C16" s="36">
        <v>25000</v>
      </c>
      <c r="D16" s="36">
        <v>25000</v>
      </c>
      <c r="E16" s="36">
        <v>25000</v>
      </c>
      <c r="F16" s="36">
        <v>25000</v>
      </c>
      <c r="G16" s="36">
        <v>25000</v>
      </c>
      <c r="H16" s="36">
        <v>25000</v>
      </c>
      <c r="I16" s="36">
        <v>25000</v>
      </c>
      <c r="J16" s="36">
        <v>25000</v>
      </c>
      <c r="K16" s="36">
        <v>25000</v>
      </c>
      <c r="L16" s="36">
        <v>25000</v>
      </c>
      <c r="M16" s="37">
        <v>25000</v>
      </c>
    </row>
    <row r="17" spans="1:15" s="9" customFormat="1" ht="15.75" customHeight="1" thickBot="1" x14ac:dyDescent="0.3">
      <c r="A17" s="19" t="s">
        <v>21</v>
      </c>
      <c r="B17" s="35">
        <v>6000</v>
      </c>
      <c r="C17" s="36">
        <v>6000</v>
      </c>
      <c r="D17" s="36">
        <v>6000</v>
      </c>
      <c r="E17" s="36">
        <v>6000</v>
      </c>
      <c r="F17" s="36">
        <v>6000</v>
      </c>
      <c r="G17" s="36">
        <v>6000</v>
      </c>
      <c r="H17" s="36">
        <v>6000</v>
      </c>
      <c r="I17" s="36">
        <v>6000</v>
      </c>
      <c r="J17" s="36">
        <v>6000</v>
      </c>
      <c r="K17" s="36">
        <v>6000</v>
      </c>
      <c r="L17" s="36">
        <v>6000</v>
      </c>
      <c r="M17" s="37">
        <v>6000</v>
      </c>
    </row>
    <row r="18" spans="1:15" ht="4.5" customHeight="1" thickBot="1" x14ac:dyDescent="0.3">
      <c r="A18" s="14"/>
      <c r="B18" s="16"/>
      <c r="C18" s="17"/>
      <c r="D18" s="17"/>
      <c r="E18" s="17"/>
      <c r="F18" s="17"/>
      <c r="G18" s="17"/>
      <c r="H18" s="17"/>
      <c r="I18" s="17"/>
      <c r="J18" s="17"/>
      <c r="K18" s="17"/>
      <c r="L18" s="17"/>
      <c r="M18" s="3"/>
      <c r="N18" s="25"/>
      <c r="O18" s="25"/>
    </row>
    <row r="19" spans="1:15" ht="15.75" thickBot="1" x14ac:dyDescent="0.3">
      <c r="A19" s="44" t="s">
        <v>15</v>
      </c>
      <c r="B19" s="41">
        <f t="shared" ref="B19:M19" si="0">+(SUM(B12:B17))</f>
        <v>563500</v>
      </c>
      <c r="C19" s="42">
        <f t="shared" si="0"/>
        <v>563500</v>
      </c>
      <c r="D19" s="42">
        <f t="shared" si="0"/>
        <v>563500</v>
      </c>
      <c r="E19" s="42">
        <f t="shared" si="0"/>
        <v>563500</v>
      </c>
      <c r="F19" s="42">
        <f t="shared" si="0"/>
        <v>563500</v>
      </c>
      <c r="G19" s="42">
        <f t="shared" si="0"/>
        <v>563500</v>
      </c>
      <c r="H19" s="42">
        <f t="shared" si="0"/>
        <v>563500</v>
      </c>
      <c r="I19" s="42">
        <f t="shared" si="0"/>
        <v>563500</v>
      </c>
      <c r="J19" s="42">
        <f t="shared" si="0"/>
        <v>813500</v>
      </c>
      <c r="K19" s="42">
        <f t="shared" si="0"/>
        <v>813500</v>
      </c>
      <c r="L19" s="42">
        <f t="shared" si="0"/>
        <v>563500</v>
      </c>
      <c r="M19" s="43">
        <f t="shared" si="0"/>
        <v>563500</v>
      </c>
    </row>
    <row r="20" spans="1:15" ht="15.75" thickBot="1" x14ac:dyDescent="0.3">
      <c r="A20" s="13" t="s">
        <v>25</v>
      </c>
      <c r="B20" s="16"/>
      <c r="C20" s="17"/>
      <c r="D20" s="17"/>
      <c r="E20" s="17"/>
      <c r="F20" s="17"/>
      <c r="G20" s="17"/>
      <c r="H20" s="17"/>
      <c r="I20" s="17"/>
      <c r="J20" s="17"/>
      <c r="K20" s="17"/>
      <c r="L20" s="17"/>
      <c r="M20" s="3"/>
    </row>
    <row r="21" spans="1:15" ht="15.75" thickBot="1" x14ac:dyDescent="0.3">
      <c r="A21" s="10" t="s">
        <v>22</v>
      </c>
      <c r="B21" s="34">
        <v>1500</v>
      </c>
      <c r="C21" s="38">
        <v>1500</v>
      </c>
      <c r="D21" s="38">
        <v>1500</v>
      </c>
      <c r="E21" s="38">
        <v>1500</v>
      </c>
      <c r="F21" s="38">
        <v>1500</v>
      </c>
      <c r="G21" s="38">
        <v>1500</v>
      </c>
      <c r="H21" s="38">
        <v>1500</v>
      </c>
      <c r="I21" s="38">
        <v>1500</v>
      </c>
      <c r="J21" s="38">
        <v>1500</v>
      </c>
      <c r="K21" s="38">
        <v>1500</v>
      </c>
      <c r="L21" s="38">
        <v>1500</v>
      </c>
      <c r="M21" s="39">
        <v>1500</v>
      </c>
    </row>
    <row r="22" spans="1:15" ht="15.75" thickBot="1" x14ac:dyDescent="0.3">
      <c r="A22" s="71" t="s">
        <v>27</v>
      </c>
      <c r="B22" s="34">
        <v>10000</v>
      </c>
      <c r="C22" s="38">
        <v>10000</v>
      </c>
      <c r="D22" s="38">
        <v>10000</v>
      </c>
      <c r="E22" s="38">
        <v>10000</v>
      </c>
      <c r="F22" s="38">
        <v>10000</v>
      </c>
      <c r="G22" s="38">
        <v>10000</v>
      </c>
      <c r="H22" s="38">
        <v>10000</v>
      </c>
      <c r="I22" s="38">
        <v>10000</v>
      </c>
      <c r="J22" s="38">
        <v>10000</v>
      </c>
      <c r="K22" s="38">
        <v>10000</v>
      </c>
      <c r="L22" s="38">
        <v>10000</v>
      </c>
      <c r="M22" s="39">
        <v>10000</v>
      </c>
    </row>
    <row r="23" spans="1:15" ht="15.75" thickBot="1" x14ac:dyDescent="0.3">
      <c r="A23" s="71" t="s">
        <v>23</v>
      </c>
      <c r="B23" s="34">
        <v>2500</v>
      </c>
      <c r="C23" s="38">
        <v>2500</v>
      </c>
      <c r="D23" s="38">
        <v>2500</v>
      </c>
      <c r="E23" s="38">
        <v>2500</v>
      </c>
      <c r="F23" s="38">
        <v>2500</v>
      </c>
      <c r="G23" s="38">
        <v>2500</v>
      </c>
      <c r="H23" s="38">
        <v>2500</v>
      </c>
      <c r="I23" s="38">
        <v>2500</v>
      </c>
      <c r="J23" s="38">
        <v>2500</v>
      </c>
      <c r="K23" s="38">
        <v>2500</v>
      </c>
      <c r="L23" s="38">
        <v>2500</v>
      </c>
      <c r="M23" s="39">
        <v>2500</v>
      </c>
      <c r="N23" s="25"/>
      <c r="O23" s="25"/>
    </row>
    <row r="24" spans="1:15" ht="16.5" thickTop="1" thickBot="1" x14ac:dyDescent="0.3">
      <c r="A24" s="18" t="s">
        <v>26</v>
      </c>
      <c r="B24" s="27">
        <f t="shared" ref="B24:M24" si="1">+SUM(B21:B23)</f>
        <v>14000</v>
      </c>
      <c r="C24" s="28">
        <f t="shared" si="1"/>
        <v>14000</v>
      </c>
      <c r="D24" s="28">
        <f t="shared" si="1"/>
        <v>14000</v>
      </c>
      <c r="E24" s="28">
        <f t="shared" si="1"/>
        <v>14000</v>
      </c>
      <c r="F24" s="28">
        <f t="shared" si="1"/>
        <v>14000</v>
      </c>
      <c r="G24" s="28">
        <f t="shared" si="1"/>
        <v>14000</v>
      </c>
      <c r="H24" s="28">
        <f t="shared" si="1"/>
        <v>14000</v>
      </c>
      <c r="I24" s="28">
        <f t="shared" si="1"/>
        <v>14000</v>
      </c>
      <c r="J24" s="28">
        <f t="shared" si="1"/>
        <v>14000</v>
      </c>
      <c r="K24" s="28">
        <f t="shared" si="1"/>
        <v>14000</v>
      </c>
      <c r="L24" s="28">
        <f t="shared" si="1"/>
        <v>14000</v>
      </c>
      <c r="M24" s="29">
        <f t="shared" si="1"/>
        <v>14000</v>
      </c>
      <c r="N24" s="23"/>
      <c r="O24" s="25"/>
    </row>
    <row r="25" spans="1:15" ht="4.5" customHeight="1" thickBot="1" x14ac:dyDescent="0.3">
      <c r="A25" s="24"/>
      <c r="B25" s="14"/>
      <c r="C25" s="15"/>
      <c r="D25" s="15"/>
      <c r="E25" s="15"/>
      <c r="F25" s="15"/>
      <c r="G25" s="15"/>
      <c r="H25" s="15"/>
      <c r="I25" s="15"/>
      <c r="J25" s="15"/>
      <c r="K25" s="15"/>
      <c r="L25" s="15"/>
      <c r="M25" s="26"/>
      <c r="N25" s="25"/>
      <c r="O25" s="25"/>
    </row>
    <row r="26" spans="1:15" ht="15.75" thickBot="1" x14ac:dyDescent="0.3">
      <c r="A26" s="71" t="s">
        <v>28</v>
      </c>
      <c r="B26" s="30">
        <f t="shared" ref="B26:M26" si="2">+B19-B24</f>
        <v>549500</v>
      </c>
      <c r="C26" s="31">
        <f t="shared" si="2"/>
        <v>549500</v>
      </c>
      <c r="D26" s="31">
        <f t="shared" si="2"/>
        <v>549500</v>
      </c>
      <c r="E26" s="31">
        <f t="shared" si="2"/>
        <v>549500</v>
      </c>
      <c r="F26" s="31">
        <f t="shared" si="2"/>
        <v>549500</v>
      </c>
      <c r="G26" s="31">
        <f t="shared" si="2"/>
        <v>549500</v>
      </c>
      <c r="H26" s="31">
        <f t="shared" si="2"/>
        <v>549500</v>
      </c>
      <c r="I26" s="31">
        <f t="shared" si="2"/>
        <v>549500</v>
      </c>
      <c r="J26" s="31">
        <f t="shared" si="2"/>
        <v>799500</v>
      </c>
      <c r="K26" s="31">
        <f t="shared" si="2"/>
        <v>799500</v>
      </c>
      <c r="L26" s="31">
        <f t="shared" si="2"/>
        <v>549500</v>
      </c>
      <c r="M26" s="32">
        <f t="shared" si="2"/>
        <v>549500</v>
      </c>
      <c r="N26" s="25"/>
      <c r="O26" s="25"/>
    </row>
    <row r="27" spans="1:15" ht="9" customHeight="1" thickBot="1" x14ac:dyDescent="0.3">
      <c r="B27" s="15"/>
      <c r="C27" s="15"/>
      <c r="D27" s="15"/>
      <c r="E27" s="15"/>
      <c r="F27" s="15"/>
      <c r="G27" s="15"/>
      <c r="H27" s="15"/>
      <c r="I27" s="15"/>
      <c r="J27" s="15"/>
      <c r="K27" s="15"/>
      <c r="L27" s="15"/>
      <c r="M27" s="15"/>
    </row>
    <row r="28" spans="1:15" ht="15.75" thickBot="1" x14ac:dyDescent="0.3">
      <c r="A28" s="71" t="s">
        <v>29</v>
      </c>
      <c r="B28" s="33">
        <f>+SUM(B26:M26)</f>
        <v>7094000</v>
      </c>
      <c r="C28" s="23"/>
      <c r="D28" s="23"/>
      <c r="E28" s="23"/>
      <c r="F28" s="23"/>
      <c r="G28" s="23"/>
      <c r="H28" s="23"/>
      <c r="I28" s="23"/>
      <c r="J28" s="23"/>
      <c r="K28" s="23"/>
      <c r="L28" s="23"/>
      <c r="M28" s="23"/>
    </row>
    <row r="29" spans="1:15" ht="15.75" thickBot="1" x14ac:dyDescent="0.3">
      <c r="B29" s="23"/>
      <c r="C29" s="23"/>
      <c r="D29" s="23"/>
      <c r="E29" s="23"/>
      <c r="F29" s="23"/>
      <c r="G29" s="23"/>
      <c r="H29" s="23"/>
      <c r="I29" s="23"/>
      <c r="J29" s="23"/>
      <c r="K29" s="23"/>
      <c r="L29" s="23"/>
      <c r="M29" s="23"/>
    </row>
    <row r="30" spans="1:15" ht="15.75" thickBot="1" x14ac:dyDescent="0.3">
      <c r="A30" s="71" t="s">
        <v>30</v>
      </c>
      <c r="B30" s="40">
        <v>0</v>
      </c>
      <c r="C30" s="23"/>
      <c r="D30" s="23"/>
      <c r="E30" s="23"/>
      <c r="F30" s="23"/>
      <c r="G30" s="23"/>
      <c r="H30" s="23"/>
      <c r="I30" s="23"/>
      <c r="J30" s="23"/>
      <c r="K30" s="23"/>
      <c r="L30" s="23"/>
      <c r="M30" s="23"/>
    </row>
    <row r="31" spans="1:15" ht="15.75" thickBot="1" x14ac:dyDescent="0.3">
      <c r="B31" s="23"/>
      <c r="C31" s="23"/>
      <c r="D31" s="23"/>
      <c r="E31" s="23"/>
      <c r="F31" s="23"/>
      <c r="G31" s="23"/>
      <c r="H31" s="23"/>
      <c r="I31" s="23"/>
      <c r="J31" s="23"/>
      <c r="K31" s="23"/>
      <c r="L31" s="23"/>
      <c r="M31" s="23"/>
    </row>
    <row r="32" spans="1:15" ht="15.75" thickBot="1" x14ac:dyDescent="0.3">
      <c r="A32" s="71" t="s">
        <v>97</v>
      </c>
      <c r="B32" s="33">
        <f>+B28-B30</f>
        <v>7094000</v>
      </c>
      <c r="C32" s="23"/>
      <c r="D32" s="23"/>
      <c r="E32" s="23"/>
      <c r="F32" s="23"/>
      <c r="G32" s="23"/>
      <c r="H32" s="23"/>
      <c r="I32" s="23"/>
      <c r="J32" s="23"/>
      <c r="K32" s="23"/>
      <c r="L32" s="23"/>
      <c r="M32" s="23"/>
    </row>
    <row r="33" spans="1:19" ht="15.75" thickBot="1" x14ac:dyDescent="0.3">
      <c r="B33" s="23"/>
      <c r="C33" s="23"/>
      <c r="D33" s="23"/>
      <c r="E33" s="23"/>
      <c r="F33" s="23"/>
      <c r="G33" s="23"/>
      <c r="H33" s="23"/>
      <c r="I33" s="23"/>
      <c r="J33" s="23"/>
      <c r="K33" s="23"/>
      <c r="L33" s="23"/>
      <c r="M33" s="23"/>
    </row>
    <row r="34" spans="1:19" ht="15.75" thickBot="1" x14ac:dyDescent="0.3">
      <c r="A34" s="71" t="s">
        <v>96</v>
      </c>
      <c r="B34" s="33">
        <f>+B32/12</f>
        <v>591166.66666666663</v>
      </c>
      <c r="C34" s="23"/>
      <c r="D34" s="23"/>
      <c r="E34" s="23"/>
      <c r="F34" s="23"/>
      <c r="G34" s="23"/>
      <c r="H34" s="23"/>
      <c r="I34" s="23"/>
      <c r="J34" s="23"/>
      <c r="K34" s="23"/>
      <c r="L34" s="23"/>
      <c r="M34" s="23"/>
    </row>
    <row r="35" spans="1:19" ht="15.75" thickBot="1" x14ac:dyDescent="0.3">
      <c r="B35" s="23"/>
      <c r="C35" s="23"/>
      <c r="D35" s="23"/>
      <c r="E35" s="23"/>
      <c r="F35" s="23"/>
      <c r="G35" s="23"/>
      <c r="H35" s="23"/>
      <c r="I35" s="23"/>
      <c r="J35" s="23"/>
      <c r="K35" s="23"/>
      <c r="L35" s="23"/>
      <c r="M35" s="23"/>
    </row>
    <row r="36" spans="1:19" ht="15.75" thickBot="1" x14ac:dyDescent="0.3">
      <c r="A36" s="71" t="s">
        <v>33</v>
      </c>
      <c r="B36" s="45">
        <v>2.5</v>
      </c>
      <c r="C36" s="23"/>
      <c r="D36" s="23"/>
      <c r="E36" s="23"/>
      <c r="F36" s="23"/>
      <c r="G36" s="23"/>
      <c r="H36" s="23"/>
      <c r="I36" s="23"/>
      <c r="J36" s="23"/>
      <c r="K36" s="23"/>
      <c r="L36" s="23"/>
      <c r="M36" s="23"/>
    </row>
    <row r="37" spans="1:19" ht="15.75" thickBot="1" x14ac:dyDescent="0.3">
      <c r="B37" s="23"/>
      <c r="C37" s="23"/>
      <c r="D37" s="23"/>
      <c r="E37" s="23"/>
      <c r="F37" s="23"/>
      <c r="G37" s="23"/>
      <c r="H37" s="23"/>
      <c r="I37" s="23"/>
      <c r="J37" s="23"/>
      <c r="K37" s="23"/>
      <c r="L37" s="23"/>
      <c r="M37" s="23"/>
    </row>
    <row r="38" spans="1:19" ht="15.75" thickBot="1" x14ac:dyDescent="0.3">
      <c r="A38" s="71" t="s">
        <v>34</v>
      </c>
      <c r="B38" s="46">
        <f>IF((B34*B36)&lt;10000000,(B34*B36),10000000)</f>
        <v>1477916.6666666665</v>
      </c>
      <c r="C38" s="48" t="s">
        <v>43</v>
      </c>
      <c r="D38" s="48"/>
      <c r="E38" s="48"/>
      <c r="F38" s="48"/>
      <c r="G38" s="23"/>
      <c r="H38" s="23"/>
      <c r="I38" s="23"/>
      <c r="J38" s="23"/>
      <c r="K38" s="23"/>
      <c r="L38" s="23"/>
      <c r="M38" s="23"/>
    </row>
    <row r="39" spans="1:19" x14ac:dyDescent="0.25">
      <c r="B39" s="23"/>
      <c r="C39" s="23"/>
      <c r="D39" s="23"/>
      <c r="E39" s="23"/>
      <c r="F39" s="23"/>
      <c r="G39" s="23"/>
      <c r="H39" s="23"/>
      <c r="I39" s="23"/>
      <c r="J39" s="23"/>
      <c r="K39" s="23"/>
      <c r="L39" s="23"/>
      <c r="M39" s="23"/>
    </row>
    <row r="40" spans="1:19" ht="15.75" thickBot="1" x14ac:dyDescent="0.3">
      <c r="A40" s="13" t="s">
        <v>44</v>
      </c>
      <c r="B40" s="49" t="s">
        <v>45</v>
      </c>
      <c r="C40" s="48"/>
      <c r="D40" s="48"/>
      <c r="E40" s="48"/>
      <c r="F40" s="48"/>
      <c r="G40" s="48"/>
      <c r="H40" s="48"/>
      <c r="I40" s="48"/>
      <c r="J40" s="48"/>
      <c r="K40" s="48"/>
      <c r="L40" s="48"/>
      <c r="M40" s="48"/>
      <c r="N40" s="48"/>
      <c r="O40" s="48"/>
      <c r="P40" s="48"/>
      <c r="Q40" s="48"/>
      <c r="R40" s="48"/>
      <c r="S40" s="48"/>
    </row>
    <row r="41" spans="1:19" ht="45.75" thickBot="1" x14ac:dyDescent="0.3">
      <c r="A41" s="71" t="s">
        <v>35</v>
      </c>
      <c r="B41" s="71" t="s">
        <v>46</v>
      </c>
      <c r="C41" s="23"/>
      <c r="D41" s="23"/>
      <c r="E41" s="23"/>
      <c r="F41" s="23"/>
      <c r="G41" s="23"/>
      <c r="H41" s="23"/>
      <c r="I41" s="23"/>
      <c r="J41" s="23"/>
      <c r="K41" s="23"/>
      <c r="L41" s="23"/>
      <c r="M41" s="23"/>
    </row>
    <row r="42" spans="1:19" x14ac:dyDescent="0.25">
      <c r="A42" s="5" t="s">
        <v>36</v>
      </c>
      <c r="B42" s="94">
        <v>1200000</v>
      </c>
      <c r="G42" s="50"/>
    </row>
    <row r="43" spans="1:19" x14ac:dyDescent="0.25">
      <c r="A43" s="55" t="s">
        <v>37</v>
      </c>
      <c r="B43" s="94">
        <v>35000</v>
      </c>
    </row>
    <row r="44" spans="1:19" x14ac:dyDescent="0.25">
      <c r="A44" s="57" t="s">
        <v>38</v>
      </c>
      <c r="B44" s="94">
        <v>125000</v>
      </c>
    </row>
    <row r="45" spans="1:19" ht="15.75" thickBot="1" x14ac:dyDescent="0.3">
      <c r="A45" s="58" t="s">
        <v>39</v>
      </c>
      <c r="B45" s="101">
        <v>12000</v>
      </c>
    </row>
    <row r="46" spans="1:19" ht="15.75" thickBot="1" x14ac:dyDescent="0.3"/>
    <row r="47" spans="1:19" ht="15.75" thickBot="1" x14ac:dyDescent="0.3">
      <c r="A47" s="71" t="s">
        <v>40</v>
      </c>
      <c r="B47" s="33">
        <f>SUM(B42:B45)</f>
        <v>1372000</v>
      </c>
    </row>
    <row r="49" spans="1:8" x14ac:dyDescent="0.25">
      <c r="A49" s="264" t="s">
        <v>95</v>
      </c>
      <c r="B49" s="264"/>
      <c r="C49" s="264"/>
      <c r="D49" s="264"/>
      <c r="E49" s="264"/>
      <c r="F49" s="264"/>
      <c r="G49" s="264"/>
      <c r="H49" s="264"/>
    </row>
    <row r="50" spans="1:8" x14ac:dyDescent="0.25">
      <c r="A50" s="264"/>
      <c r="B50" s="264"/>
      <c r="C50" s="264"/>
      <c r="D50" s="264"/>
      <c r="E50" s="264"/>
      <c r="F50" s="264"/>
      <c r="G50" s="264"/>
      <c r="H50" s="264"/>
    </row>
    <row r="52" spans="1:8" ht="15.75" thickBot="1" x14ac:dyDescent="0.3">
      <c r="A52" s="60" t="s">
        <v>62</v>
      </c>
    </row>
    <row r="53" spans="1:8" ht="15.75" thickBot="1" x14ac:dyDescent="0.3">
      <c r="A53" s="71" t="s">
        <v>89</v>
      </c>
      <c r="B53" s="71" t="s">
        <v>51</v>
      </c>
    </row>
    <row r="54" spans="1:8" x14ac:dyDescent="0.25">
      <c r="A54" s="55" t="s">
        <v>52</v>
      </c>
      <c r="B54" s="78">
        <v>55</v>
      </c>
    </row>
    <row r="55" spans="1:8" x14ac:dyDescent="0.25">
      <c r="A55" s="55" t="s">
        <v>53</v>
      </c>
      <c r="B55" s="78">
        <v>56</v>
      </c>
    </row>
    <row r="56" spans="1:8" x14ac:dyDescent="0.25">
      <c r="A56" s="55" t="s">
        <v>54</v>
      </c>
      <c r="B56" s="78">
        <v>54</v>
      </c>
    </row>
    <row r="57" spans="1:8" x14ac:dyDescent="0.25">
      <c r="A57" s="55" t="s">
        <v>55</v>
      </c>
      <c r="B57" s="78">
        <v>52</v>
      </c>
    </row>
    <row r="58" spans="1:8" x14ac:dyDescent="0.25">
      <c r="A58" s="55" t="s">
        <v>56</v>
      </c>
      <c r="B58" s="78">
        <v>55</v>
      </c>
    </row>
    <row r="59" spans="1:8" x14ac:dyDescent="0.25">
      <c r="A59" s="55" t="s">
        <v>57</v>
      </c>
      <c r="B59" s="78">
        <v>56</v>
      </c>
    </row>
    <row r="60" spans="1:8" x14ac:dyDescent="0.25">
      <c r="A60" s="55" t="s">
        <v>58</v>
      </c>
      <c r="B60" s="78">
        <v>58</v>
      </c>
    </row>
    <row r="61" spans="1:8" ht="15.75" thickBot="1" x14ac:dyDescent="0.3">
      <c r="A61" s="56" t="s">
        <v>59</v>
      </c>
      <c r="B61" s="79">
        <v>60</v>
      </c>
    </row>
    <row r="62" spans="1:8" ht="15.75" thickBot="1" x14ac:dyDescent="0.3"/>
    <row r="63" spans="1:8" ht="15.75" thickBot="1" x14ac:dyDescent="0.3">
      <c r="A63" s="71" t="s">
        <v>60</v>
      </c>
      <c r="B63" s="80">
        <f>AVERAGE(B54:B61)</f>
        <v>55.75</v>
      </c>
    </row>
    <row r="66" spans="1:5" x14ac:dyDescent="0.25">
      <c r="A66" s="60" t="s">
        <v>65</v>
      </c>
    </row>
    <row r="67" spans="1:5" ht="15.75" thickBot="1" x14ac:dyDescent="0.3">
      <c r="A67" s="59" t="s">
        <v>98</v>
      </c>
      <c r="D67" s="263"/>
      <c r="E67" s="263"/>
    </row>
    <row r="68" spans="1:5" ht="15.75" thickBot="1" x14ac:dyDescent="0.3">
      <c r="A68" s="71" t="s">
        <v>0</v>
      </c>
      <c r="B68" s="71" t="s">
        <v>51</v>
      </c>
      <c r="D68" s="87"/>
      <c r="E68" s="87"/>
    </row>
    <row r="69" spans="1:5" x14ac:dyDescent="0.25">
      <c r="A69" s="61">
        <v>43497</v>
      </c>
      <c r="B69" s="78">
        <v>62</v>
      </c>
      <c r="D69" s="88"/>
      <c r="E69" s="89"/>
    </row>
    <row r="70" spans="1:5" x14ac:dyDescent="0.25">
      <c r="A70" s="61">
        <v>43525</v>
      </c>
      <c r="B70" s="78">
        <v>65</v>
      </c>
      <c r="D70" s="88"/>
      <c r="E70" s="89"/>
    </row>
    <row r="71" spans="1:5" x14ac:dyDescent="0.25">
      <c r="A71" s="61">
        <v>43556</v>
      </c>
      <c r="B71" s="78">
        <v>64</v>
      </c>
      <c r="D71" s="20"/>
      <c r="E71" s="20"/>
    </row>
    <row r="72" spans="1:5" x14ac:dyDescent="0.25">
      <c r="A72" s="61">
        <v>43586</v>
      </c>
      <c r="B72" s="78">
        <v>62</v>
      </c>
    </row>
    <row r="73" spans="1:5" ht="15.75" thickBot="1" x14ac:dyDescent="0.3">
      <c r="A73" s="62">
        <v>43617</v>
      </c>
      <c r="B73" s="79">
        <v>60</v>
      </c>
    </row>
    <row r="74" spans="1:5" ht="15.75" thickBot="1" x14ac:dyDescent="0.3"/>
    <row r="75" spans="1:5" ht="15.75" thickBot="1" x14ac:dyDescent="0.3">
      <c r="A75" s="71" t="s">
        <v>99</v>
      </c>
      <c r="B75" s="33">
        <f>AVERAGE(B69:B73)</f>
        <v>62.6</v>
      </c>
    </row>
    <row r="77" spans="1:5" x14ac:dyDescent="0.25">
      <c r="A77" s="63" t="s">
        <v>73</v>
      </c>
    </row>
    <row r="78" spans="1:5" ht="15.75" thickBot="1" x14ac:dyDescent="0.3"/>
    <row r="79" spans="1:5" ht="15.75" thickBot="1" x14ac:dyDescent="0.3">
      <c r="A79" s="71" t="s">
        <v>72</v>
      </c>
      <c r="B79" s="81">
        <f>+ B63/B75</f>
        <v>0.89057507987220441</v>
      </c>
    </row>
    <row r="81" spans="1:16" ht="15.75" thickBot="1" x14ac:dyDescent="0.3">
      <c r="A81" s="258" t="s">
        <v>84</v>
      </c>
      <c r="B81" s="258"/>
      <c r="C81" s="258"/>
      <c r="D81" s="258"/>
      <c r="E81" s="258"/>
      <c r="F81" s="258"/>
      <c r="G81" s="258"/>
      <c r="H81" s="258"/>
      <c r="I81" s="258"/>
      <c r="J81" s="258"/>
      <c r="K81" s="258"/>
      <c r="L81" s="258"/>
      <c r="M81" s="258"/>
      <c r="N81" s="258"/>
      <c r="O81" s="258"/>
      <c r="P81" s="258"/>
    </row>
    <row r="82" spans="1:16" ht="45.75" customHeight="1" thickBot="1" x14ac:dyDescent="0.3">
      <c r="A82" s="71" t="s">
        <v>74</v>
      </c>
      <c r="B82" s="255" t="s">
        <v>75</v>
      </c>
      <c r="C82" s="256"/>
      <c r="D82" s="257"/>
      <c r="E82" s="255" t="s">
        <v>76</v>
      </c>
      <c r="F82" s="257"/>
      <c r="G82" s="71" t="s">
        <v>77</v>
      </c>
      <c r="H82" s="71" t="s">
        <v>78</v>
      </c>
      <c r="I82" s="255" t="s">
        <v>79</v>
      </c>
      <c r="J82" s="256"/>
    </row>
    <row r="83" spans="1:16" x14ac:dyDescent="0.25">
      <c r="A83" s="47" t="s">
        <v>80</v>
      </c>
      <c r="B83" s="251">
        <v>85000</v>
      </c>
      <c r="C83" s="251"/>
      <c r="D83" s="251"/>
      <c r="E83" s="252">
        <v>65000</v>
      </c>
      <c r="F83" s="252"/>
      <c r="G83" s="83">
        <f>(B83-E83)</f>
        <v>20000</v>
      </c>
      <c r="H83" s="84">
        <f>G83/B83</f>
        <v>0.23529411764705882</v>
      </c>
      <c r="I83" s="253">
        <f>IF(G83-(B83*25%)&gt;0,G83-(B83*25%),0)</f>
        <v>0</v>
      </c>
      <c r="J83" s="254"/>
    </row>
    <row r="84" spans="1:16" x14ac:dyDescent="0.25">
      <c r="A84" s="47" t="s">
        <v>81</v>
      </c>
      <c r="B84" s="251">
        <v>95000</v>
      </c>
      <c r="C84" s="251"/>
      <c r="D84" s="251"/>
      <c r="E84" s="252">
        <v>70000</v>
      </c>
      <c r="F84" s="252"/>
      <c r="G84" s="83">
        <f>(B84-E84)</f>
        <v>25000</v>
      </c>
      <c r="H84" s="84">
        <f>G84/B84</f>
        <v>0.26315789473684209</v>
      </c>
      <c r="I84" s="253">
        <f t="shared" ref="I84:I86" si="3">IF(G84-(B84*25%)&gt;0,G84-(B84*25%),0)</f>
        <v>1250</v>
      </c>
      <c r="J84" s="254"/>
    </row>
    <row r="85" spans="1:16" x14ac:dyDescent="0.25">
      <c r="A85" s="47" t="s">
        <v>82</v>
      </c>
      <c r="B85" s="251">
        <v>50000</v>
      </c>
      <c r="C85" s="251"/>
      <c r="D85" s="251"/>
      <c r="E85" s="252">
        <v>37500</v>
      </c>
      <c r="F85" s="252"/>
      <c r="G85" s="83">
        <f>(B85-E85)</f>
        <v>12500</v>
      </c>
      <c r="H85" s="84">
        <f>G85/B85</f>
        <v>0.25</v>
      </c>
      <c r="I85" s="253">
        <f t="shared" si="3"/>
        <v>0</v>
      </c>
      <c r="J85" s="254"/>
    </row>
    <row r="86" spans="1:16" ht="15.75" thickBot="1" x14ac:dyDescent="0.3">
      <c r="A86" s="53" t="s">
        <v>83</v>
      </c>
      <c r="B86" s="247">
        <v>24000</v>
      </c>
      <c r="C86" s="247"/>
      <c r="D86" s="247"/>
      <c r="E86" s="248">
        <v>22000</v>
      </c>
      <c r="F86" s="248"/>
      <c r="G86" s="85">
        <f>(B86-E86)</f>
        <v>2000</v>
      </c>
      <c r="H86" s="86">
        <f>G86/B86</f>
        <v>8.3333333333333329E-2</v>
      </c>
      <c r="I86" s="249">
        <f t="shared" si="3"/>
        <v>0</v>
      </c>
      <c r="J86" s="250"/>
    </row>
    <row r="87" spans="1:16" ht="15.75" thickBot="1" x14ac:dyDescent="0.3"/>
    <row r="88" spans="1:16" ht="30.75" thickBot="1" x14ac:dyDescent="0.3">
      <c r="A88" s="71" t="s">
        <v>85</v>
      </c>
      <c r="B88" s="72">
        <f>+SUM(I83:J86)</f>
        <v>1250</v>
      </c>
    </row>
    <row r="91" spans="1:16" x14ac:dyDescent="0.25">
      <c r="A91" s="65" t="s">
        <v>86</v>
      </c>
    </row>
    <row r="92" spans="1:16" ht="15.75" thickBot="1" x14ac:dyDescent="0.3"/>
    <row r="93" spans="1:16" ht="15.75" thickBot="1" x14ac:dyDescent="0.3">
      <c r="A93" s="71" t="s">
        <v>87</v>
      </c>
      <c r="B93" s="72">
        <f>+(B47-B88)*B79</f>
        <v>1220755.7907348243</v>
      </c>
      <c r="C93" s="73"/>
      <c r="D93" s="73"/>
    </row>
    <row r="94" spans="1:16" ht="15.75" thickBot="1" x14ac:dyDescent="0.3">
      <c r="C94" s="20"/>
      <c r="D94" s="20"/>
    </row>
    <row r="95" spans="1:16" ht="15.75" thickBot="1" x14ac:dyDescent="0.3">
      <c r="A95" s="71" t="s">
        <v>88</v>
      </c>
      <c r="B95" s="72">
        <f>B38-B93</f>
        <v>257160.87593184225</v>
      </c>
      <c r="C95" s="73"/>
      <c r="D95" s="73"/>
    </row>
  </sheetData>
  <mergeCells count="22">
    <mergeCell ref="B86:D86"/>
    <mergeCell ref="E86:F86"/>
    <mergeCell ref="I86:J86"/>
    <mergeCell ref="B84:D84"/>
    <mergeCell ref="E84:F84"/>
    <mergeCell ref="I84:J84"/>
    <mergeCell ref="B85:D85"/>
    <mergeCell ref="E85:F85"/>
    <mergeCell ref="I85:J85"/>
    <mergeCell ref="A81:P81"/>
    <mergeCell ref="B82:D82"/>
    <mergeCell ref="E82:F82"/>
    <mergeCell ref="I82:J82"/>
    <mergeCell ref="B83:D83"/>
    <mergeCell ref="E83:F83"/>
    <mergeCell ref="I83:J83"/>
    <mergeCell ref="D67:E67"/>
    <mergeCell ref="C6:S6"/>
    <mergeCell ref="C7:S7"/>
    <mergeCell ref="A9:A10"/>
    <mergeCell ref="B9:M10"/>
    <mergeCell ref="A49:H50"/>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15"/>
  <sheetViews>
    <sheetView showGridLines="0" topLeftCell="A7" zoomScale="85" zoomScaleNormal="85" workbookViewId="0">
      <selection activeCell="D32" sqref="D32"/>
    </sheetView>
  </sheetViews>
  <sheetFormatPr defaultRowHeight="15" x14ac:dyDescent="0.25"/>
  <cols>
    <col min="1" max="1" width="49.5703125" bestFit="1" customWidth="1"/>
    <col min="2" max="2" width="14" customWidth="1"/>
    <col min="3" max="13" width="15.7109375" customWidth="1"/>
  </cols>
  <sheetData>
    <row r="1" spans="1:19" x14ac:dyDescent="0.25">
      <c r="A1" s="66" t="s">
        <v>71</v>
      </c>
    </row>
    <row r="2" spans="1:19" x14ac:dyDescent="0.25">
      <c r="A2" s="66" t="s">
        <v>70</v>
      </c>
    </row>
    <row r="6" spans="1:19" ht="21" x14ac:dyDescent="0.35">
      <c r="C6" s="224" t="s">
        <v>12</v>
      </c>
      <c r="D6" s="224"/>
      <c r="E6" s="224"/>
      <c r="F6" s="224"/>
      <c r="G6" s="224"/>
      <c r="H6" s="224"/>
      <c r="I6" s="224"/>
      <c r="J6" s="224"/>
      <c r="K6" s="224"/>
      <c r="L6" s="224"/>
      <c r="M6" s="224"/>
      <c r="N6" s="224"/>
      <c r="O6" s="224"/>
      <c r="P6" s="224"/>
      <c r="Q6" s="224"/>
      <c r="R6" s="224"/>
      <c r="S6" s="224"/>
    </row>
    <row r="7" spans="1:19" ht="21" x14ac:dyDescent="0.35">
      <c r="C7" s="224" t="s">
        <v>13</v>
      </c>
      <c r="D7" s="224"/>
      <c r="E7" s="224"/>
      <c r="F7" s="224"/>
      <c r="G7" s="224"/>
      <c r="H7" s="224"/>
      <c r="I7" s="224"/>
      <c r="J7" s="224"/>
      <c r="K7" s="224"/>
      <c r="L7" s="224"/>
      <c r="M7" s="224"/>
      <c r="N7" s="224"/>
      <c r="O7" s="224"/>
      <c r="P7" s="224"/>
      <c r="Q7" s="224"/>
      <c r="R7" s="224"/>
      <c r="S7" s="224"/>
    </row>
    <row r="8" spans="1:19" x14ac:dyDescent="0.25">
      <c r="B8" s="4"/>
      <c r="C8" s="4"/>
      <c r="D8" s="4"/>
      <c r="E8" s="4"/>
      <c r="F8" s="4"/>
      <c r="G8" s="4"/>
      <c r="H8" s="4"/>
      <c r="I8" s="4"/>
      <c r="J8" s="4"/>
      <c r="K8" s="4"/>
      <c r="L8" s="4"/>
      <c r="M8" s="4"/>
    </row>
    <row r="9" spans="1:19" x14ac:dyDescent="0.25">
      <c r="A9" s="259" t="s">
        <v>41</v>
      </c>
      <c r="B9" s="260" t="s">
        <v>42</v>
      </c>
      <c r="C9" s="260"/>
      <c r="D9" s="260"/>
      <c r="E9" s="260"/>
      <c r="F9" s="260"/>
      <c r="G9" s="260"/>
      <c r="H9" s="260"/>
      <c r="I9" s="260"/>
      <c r="J9" s="260"/>
      <c r="K9" s="260"/>
      <c r="L9" s="260"/>
      <c r="M9" s="260"/>
    </row>
    <row r="10" spans="1:19" x14ac:dyDescent="0.25">
      <c r="A10" s="259"/>
      <c r="B10" s="260"/>
      <c r="C10" s="260"/>
      <c r="D10" s="260"/>
      <c r="E10" s="260"/>
      <c r="F10" s="260"/>
      <c r="G10" s="260"/>
      <c r="H10" s="260"/>
      <c r="I10" s="260"/>
      <c r="J10" s="260"/>
      <c r="K10" s="260"/>
      <c r="L10" s="260"/>
      <c r="M10" s="260"/>
    </row>
    <row r="11" spans="1:19" ht="15.75" thickBot="1" x14ac:dyDescent="0.3">
      <c r="A11" s="13" t="s">
        <v>24</v>
      </c>
      <c r="B11" s="6" t="s">
        <v>11</v>
      </c>
      <c r="C11" s="7" t="s">
        <v>10</v>
      </c>
      <c r="D11" s="8" t="s">
        <v>9</v>
      </c>
      <c r="E11" s="8" t="s">
        <v>8</v>
      </c>
      <c r="F11" s="8" t="s">
        <v>7</v>
      </c>
      <c r="G11" s="8" t="s">
        <v>6</v>
      </c>
      <c r="H11" s="8" t="s">
        <v>5</v>
      </c>
      <c r="I11" s="8" t="s">
        <v>4</v>
      </c>
      <c r="J11" s="8" t="s">
        <v>3</v>
      </c>
      <c r="K11" s="8" t="s">
        <v>2</v>
      </c>
      <c r="L11" s="8" t="s">
        <v>1</v>
      </c>
      <c r="M11" s="8" t="s">
        <v>14</v>
      </c>
    </row>
    <row r="12" spans="1:19" s="9" customFormat="1" ht="15.75" customHeight="1" thickBot="1" x14ac:dyDescent="0.3">
      <c r="A12" s="10" t="s">
        <v>16</v>
      </c>
      <c r="B12" s="35">
        <v>0</v>
      </c>
      <c r="C12" s="36">
        <v>0</v>
      </c>
      <c r="D12" s="36">
        <v>0</v>
      </c>
      <c r="E12" s="36">
        <v>0</v>
      </c>
      <c r="F12" s="36">
        <v>0</v>
      </c>
      <c r="G12" s="36">
        <v>0</v>
      </c>
      <c r="H12" s="36">
        <v>0</v>
      </c>
      <c r="I12" s="36">
        <v>0</v>
      </c>
      <c r="J12" s="36">
        <v>0</v>
      </c>
      <c r="K12" s="36">
        <v>0</v>
      </c>
      <c r="L12" s="36">
        <v>0</v>
      </c>
      <c r="M12" s="37">
        <v>0</v>
      </c>
    </row>
    <row r="13" spans="1:19" s="9" customFormat="1" ht="15.75" customHeight="1" thickBot="1" x14ac:dyDescent="0.3">
      <c r="A13" s="11" t="s">
        <v>17</v>
      </c>
      <c r="B13" s="35">
        <v>0</v>
      </c>
      <c r="C13" s="36">
        <v>0</v>
      </c>
      <c r="D13" s="36">
        <v>0</v>
      </c>
      <c r="E13" s="36">
        <v>0</v>
      </c>
      <c r="F13" s="36">
        <v>0</v>
      </c>
      <c r="G13" s="36">
        <v>0</v>
      </c>
      <c r="H13" s="36">
        <v>0</v>
      </c>
      <c r="I13" s="36">
        <v>0</v>
      </c>
      <c r="J13" s="36">
        <v>0</v>
      </c>
      <c r="K13" s="36">
        <v>0</v>
      </c>
      <c r="L13" s="36">
        <v>0</v>
      </c>
      <c r="M13" s="37">
        <v>0</v>
      </c>
    </row>
    <row r="14" spans="1:19" s="9" customFormat="1" ht="15.75" customHeight="1" thickBot="1" x14ac:dyDescent="0.3">
      <c r="A14" s="11" t="s">
        <v>18</v>
      </c>
      <c r="B14" s="35">
        <v>0</v>
      </c>
      <c r="C14" s="36">
        <v>0</v>
      </c>
      <c r="D14" s="36">
        <v>0</v>
      </c>
      <c r="E14" s="36">
        <v>0</v>
      </c>
      <c r="F14" s="36">
        <v>0</v>
      </c>
      <c r="G14" s="36">
        <v>0</v>
      </c>
      <c r="H14" s="36">
        <v>0</v>
      </c>
      <c r="I14" s="36">
        <v>0</v>
      </c>
      <c r="J14" s="36">
        <v>0</v>
      </c>
      <c r="K14" s="36">
        <v>0</v>
      </c>
      <c r="L14" s="36">
        <v>0</v>
      </c>
      <c r="M14" s="37">
        <v>0</v>
      </c>
    </row>
    <row r="15" spans="1:19" s="9" customFormat="1" ht="15.75" customHeight="1" thickBot="1" x14ac:dyDescent="0.3">
      <c r="A15" s="11" t="s">
        <v>19</v>
      </c>
      <c r="B15" s="35">
        <v>0</v>
      </c>
      <c r="C15" s="36">
        <v>0</v>
      </c>
      <c r="D15" s="36">
        <v>0</v>
      </c>
      <c r="E15" s="36">
        <v>0</v>
      </c>
      <c r="F15" s="36">
        <v>0</v>
      </c>
      <c r="G15" s="36">
        <v>0</v>
      </c>
      <c r="H15" s="36">
        <v>0</v>
      </c>
      <c r="I15" s="36">
        <v>0</v>
      </c>
      <c r="J15" s="36">
        <v>0</v>
      </c>
      <c r="K15" s="36">
        <v>0</v>
      </c>
      <c r="L15" s="36">
        <v>0</v>
      </c>
      <c r="M15" s="37">
        <v>0</v>
      </c>
    </row>
    <row r="16" spans="1:19" s="9" customFormat="1" ht="15.75" customHeight="1" thickBot="1" x14ac:dyDescent="0.3">
      <c r="A16" s="11" t="s">
        <v>20</v>
      </c>
      <c r="B16" s="35">
        <v>0</v>
      </c>
      <c r="C16" s="36">
        <v>0</v>
      </c>
      <c r="D16" s="36">
        <v>0</v>
      </c>
      <c r="E16" s="36">
        <v>0</v>
      </c>
      <c r="F16" s="36">
        <v>0</v>
      </c>
      <c r="G16" s="36">
        <v>0</v>
      </c>
      <c r="H16" s="36">
        <v>0</v>
      </c>
      <c r="I16" s="36">
        <v>0</v>
      </c>
      <c r="J16" s="36">
        <v>0</v>
      </c>
      <c r="K16" s="36">
        <v>0</v>
      </c>
      <c r="L16" s="36">
        <v>0</v>
      </c>
      <c r="M16" s="37">
        <v>0</v>
      </c>
    </row>
    <row r="17" spans="1:15" s="9" customFormat="1" ht="15.75" customHeight="1" thickBot="1" x14ac:dyDescent="0.3">
      <c r="A17" s="19" t="s">
        <v>21</v>
      </c>
      <c r="B17" s="35">
        <v>0</v>
      </c>
      <c r="C17" s="36">
        <v>0</v>
      </c>
      <c r="D17" s="36">
        <v>0</v>
      </c>
      <c r="E17" s="36">
        <v>0</v>
      </c>
      <c r="F17" s="36">
        <v>0</v>
      </c>
      <c r="G17" s="36">
        <v>0</v>
      </c>
      <c r="H17" s="36">
        <v>0</v>
      </c>
      <c r="I17" s="36">
        <v>0</v>
      </c>
      <c r="J17" s="36">
        <v>0</v>
      </c>
      <c r="K17" s="36">
        <v>0</v>
      </c>
      <c r="L17" s="36">
        <v>0</v>
      </c>
      <c r="M17" s="37">
        <v>0</v>
      </c>
    </row>
    <row r="18" spans="1:15" ht="4.5" customHeight="1" thickBot="1" x14ac:dyDescent="0.3">
      <c r="A18" s="14"/>
      <c r="B18" s="16"/>
      <c r="C18" s="17"/>
      <c r="D18" s="17"/>
      <c r="E18" s="17"/>
      <c r="F18" s="17"/>
      <c r="G18" s="17"/>
      <c r="H18" s="17"/>
      <c r="I18" s="17"/>
      <c r="J18" s="17"/>
      <c r="K18" s="17"/>
      <c r="L18" s="17"/>
      <c r="M18" s="3"/>
      <c r="N18" s="25"/>
      <c r="O18" s="25"/>
    </row>
    <row r="19" spans="1:15" ht="15.75" thickBot="1" x14ac:dyDescent="0.3">
      <c r="A19" s="44" t="s">
        <v>15</v>
      </c>
      <c r="B19" s="41">
        <f t="shared" ref="B19:M19" si="0">+(SUM(B12:B17))</f>
        <v>0</v>
      </c>
      <c r="C19" s="42">
        <f t="shared" si="0"/>
        <v>0</v>
      </c>
      <c r="D19" s="42">
        <f t="shared" si="0"/>
        <v>0</v>
      </c>
      <c r="E19" s="42">
        <f t="shared" si="0"/>
        <v>0</v>
      </c>
      <c r="F19" s="42">
        <f t="shared" si="0"/>
        <v>0</v>
      </c>
      <c r="G19" s="42">
        <f t="shared" si="0"/>
        <v>0</v>
      </c>
      <c r="H19" s="42">
        <f t="shared" si="0"/>
        <v>0</v>
      </c>
      <c r="I19" s="42">
        <f t="shared" si="0"/>
        <v>0</v>
      </c>
      <c r="J19" s="42">
        <f t="shared" si="0"/>
        <v>0</v>
      </c>
      <c r="K19" s="42">
        <f t="shared" si="0"/>
        <v>0</v>
      </c>
      <c r="L19" s="42">
        <f t="shared" si="0"/>
        <v>0</v>
      </c>
      <c r="M19" s="43">
        <f t="shared" si="0"/>
        <v>0</v>
      </c>
    </row>
    <row r="20" spans="1:15" ht="15.75" thickBot="1" x14ac:dyDescent="0.3">
      <c r="A20" s="13" t="s">
        <v>25</v>
      </c>
      <c r="B20" s="16"/>
      <c r="C20" s="17"/>
      <c r="D20" s="17"/>
      <c r="E20" s="17"/>
      <c r="F20" s="17"/>
      <c r="G20" s="17"/>
      <c r="H20" s="17"/>
      <c r="I20" s="17"/>
      <c r="J20" s="17"/>
      <c r="K20" s="17"/>
      <c r="L20" s="17"/>
      <c r="M20" s="3"/>
    </row>
    <row r="21" spans="1:15" ht="15.75" thickBot="1" x14ac:dyDescent="0.3">
      <c r="A21" s="10" t="s">
        <v>22</v>
      </c>
      <c r="B21" s="34">
        <v>0</v>
      </c>
      <c r="C21" s="38">
        <v>0</v>
      </c>
      <c r="D21" s="38">
        <v>0</v>
      </c>
      <c r="E21" s="38">
        <v>0</v>
      </c>
      <c r="F21" s="38">
        <v>0</v>
      </c>
      <c r="G21" s="38">
        <v>0</v>
      </c>
      <c r="H21" s="38">
        <v>0</v>
      </c>
      <c r="I21" s="38">
        <v>0</v>
      </c>
      <c r="J21" s="38">
        <v>0</v>
      </c>
      <c r="K21" s="38">
        <v>0</v>
      </c>
      <c r="L21" s="38">
        <v>0</v>
      </c>
      <c r="M21" s="39">
        <v>0</v>
      </c>
    </row>
    <row r="22" spans="1:15" ht="15.75" thickBot="1" x14ac:dyDescent="0.3">
      <c r="A22" s="12" t="s">
        <v>27</v>
      </c>
      <c r="B22" s="34">
        <v>0</v>
      </c>
      <c r="C22" s="38">
        <v>0</v>
      </c>
      <c r="D22" s="38">
        <v>0</v>
      </c>
      <c r="E22" s="38">
        <v>0</v>
      </c>
      <c r="F22" s="38">
        <v>0</v>
      </c>
      <c r="G22" s="38">
        <v>0</v>
      </c>
      <c r="H22" s="38">
        <v>0</v>
      </c>
      <c r="I22" s="38">
        <v>0</v>
      </c>
      <c r="J22" s="38">
        <v>0</v>
      </c>
      <c r="K22" s="38">
        <v>0</v>
      </c>
      <c r="L22" s="38">
        <v>0</v>
      </c>
      <c r="M22" s="39">
        <v>0</v>
      </c>
    </row>
    <row r="23" spans="1:15" ht="15.75" thickBot="1" x14ac:dyDescent="0.3">
      <c r="A23" s="12" t="s">
        <v>23</v>
      </c>
      <c r="B23" s="34">
        <v>0</v>
      </c>
      <c r="C23" s="38">
        <v>0</v>
      </c>
      <c r="D23" s="38">
        <v>0</v>
      </c>
      <c r="E23" s="38">
        <v>0</v>
      </c>
      <c r="F23" s="38">
        <v>0</v>
      </c>
      <c r="G23" s="38">
        <v>0</v>
      </c>
      <c r="H23" s="38">
        <v>0</v>
      </c>
      <c r="I23" s="38">
        <v>0</v>
      </c>
      <c r="J23" s="38">
        <v>0</v>
      </c>
      <c r="K23" s="38">
        <v>0</v>
      </c>
      <c r="L23" s="38">
        <v>0</v>
      </c>
      <c r="M23" s="39">
        <v>0</v>
      </c>
      <c r="N23" s="25"/>
      <c r="O23" s="25"/>
    </row>
    <row r="24" spans="1:15" ht="16.5" thickTop="1" thickBot="1" x14ac:dyDescent="0.3">
      <c r="A24" s="18" t="s">
        <v>26</v>
      </c>
      <c r="B24" s="27">
        <f t="shared" ref="B24:M24" si="1">+SUM(B21:B23)</f>
        <v>0</v>
      </c>
      <c r="C24" s="28">
        <f t="shared" si="1"/>
        <v>0</v>
      </c>
      <c r="D24" s="28">
        <f t="shared" si="1"/>
        <v>0</v>
      </c>
      <c r="E24" s="28">
        <f t="shared" si="1"/>
        <v>0</v>
      </c>
      <c r="F24" s="28">
        <f t="shared" si="1"/>
        <v>0</v>
      </c>
      <c r="G24" s="28">
        <f t="shared" si="1"/>
        <v>0</v>
      </c>
      <c r="H24" s="28">
        <f t="shared" si="1"/>
        <v>0</v>
      </c>
      <c r="I24" s="28">
        <f t="shared" si="1"/>
        <v>0</v>
      </c>
      <c r="J24" s="28">
        <f t="shared" si="1"/>
        <v>0</v>
      </c>
      <c r="K24" s="28">
        <f t="shared" si="1"/>
        <v>0</v>
      </c>
      <c r="L24" s="28">
        <f t="shared" si="1"/>
        <v>0</v>
      </c>
      <c r="M24" s="29">
        <f t="shared" si="1"/>
        <v>0</v>
      </c>
      <c r="N24" s="23"/>
      <c r="O24" s="25"/>
    </row>
    <row r="25" spans="1:15" ht="4.5" customHeight="1" thickBot="1" x14ac:dyDescent="0.3">
      <c r="A25" s="24"/>
      <c r="B25" s="14"/>
      <c r="C25" s="15"/>
      <c r="D25" s="15"/>
      <c r="E25" s="15"/>
      <c r="F25" s="15"/>
      <c r="G25" s="15"/>
      <c r="H25" s="15"/>
      <c r="I25" s="15"/>
      <c r="J25" s="15"/>
      <c r="K25" s="15"/>
      <c r="L25" s="15"/>
      <c r="M25" s="26"/>
      <c r="N25" s="25"/>
      <c r="O25" s="25"/>
    </row>
    <row r="26" spans="1:15" ht="15.75" thickBot="1" x14ac:dyDescent="0.3">
      <c r="A26" s="12" t="s">
        <v>28</v>
      </c>
      <c r="B26" s="30">
        <f t="shared" ref="B26:M26" si="2">+B19-B24</f>
        <v>0</v>
      </c>
      <c r="C26" s="31">
        <f t="shared" si="2"/>
        <v>0</v>
      </c>
      <c r="D26" s="31">
        <f t="shared" si="2"/>
        <v>0</v>
      </c>
      <c r="E26" s="31">
        <f t="shared" si="2"/>
        <v>0</v>
      </c>
      <c r="F26" s="31">
        <f t="shared" si="2"/>
        <v>0</v>
      </c>
      <c r="G26" s="31">
        <f t="shared" si="2"/>
        <v>0</v>
      </c>
      <c r="H26" s="31">
        <f t="shared" si="2"/>
        <v>0</v>
      </c>
      <c r="I26" s="31">
        <f t="shared" si="2"/>
        <v>0</v>
      </c>
      <c r="J26" s="31">
        <f t="shared" si="2"/>
        <v>0</v>
      </c>
      <c r="K26" s="31">
        <f t="shared" si="2"/>
        <v>0</v>
      </c>
      <c r="L26" s="31">
        <f t="shared" si="2"/>
        <v>0</v>
      </c>
      <c r="M26" s="32">
        <f t="shared" si="2"/>
        <v>0</v>
      </c>
      <c r="N26" s="25"/>
      <c r="O26" s="25"/>
    </row>
    <row r="27" spans="1:15" ht="9" customHeight="1" thickBot="1" x14ac:dyDescent="0.3">
      <c r="B27" s="15"/>
      <c r="C27" s="15"/>
      <c r="D27" s="15"/>
      <c r="E27" s="15"/>
      <c r="F27" s="15"/>
      <c r="G27" s="15"/>
      <c r="H27" s="15"/>
      <c r="I27" s="15"/>
      <c r="J27" s="15"/>
      <c r="K27" s="15"/>
      <c r="L27" s="15"/>
      <c r="M27" s="15"/>
    </row>
    <row r="28" spans="1:15" ht="15.75" thickBot="1" x14ac:dyDescent="0.3">
      <c r="A28" s="12" t="s">
        <v>29</v>
      </c>
      <c r="B28" s="33">
        <f>+SUM(B26:M26)</f>
        <v>0</v>
      </c>
      <c r="C28" s="23"/>
      <c r="D28" s="23"/>
      <c r="E28" s="23"/>
      <c r="F28" s="23"/>
      <c r="G28" s="23"/>
      <c r="H28" s="23"/>
      <c r="I28" s="23"/>
      <c r="J28" s="23"/>
      <c r="K28" s="23"/>
      <c r="L28" s="23"/>
      <c r="M28" s="23"/>
    </row>
    <row r="29" spans="1:15" ht="15.75" thickBot="1" x14ac:dyDescent="0.3">
      <c r="B29" s="23"/>
      <c r="C29" s="23"/>
      <c r="D29" s="23"/>
      <c r="E29" s="23"/>
      <c r="F29" s="23"/>
      <c r="G29" s="23"/>
      <c r="H29" s="23"/>
      <c r="I29" s="23"/>
      <c r="J29" s="23"/>
      <c r="K29" s="23"/>
      <c r="L29" s="23"/>
      <c r="M29" s="23"/>
    </row>
    <row r="30" spans="1:15" ht="15.75" thickBot="1" x14ac:dyDescent="0.3">
      <c r="A30" s="12" t="s">
        <v>30</v>
      </c>
      <c r="B30" s="40">
        <v>0</v>
      </c>
      <c r="C30" s="23"/>
      <c r="D30" s="23"/>
      <c r="E30" s="23"/>
      <c r="F30" s="23"/>
      <c r="G30" s="23"/>
      <c r="H30" s="23"/>
      <c r="I30" s="23"/>
      <c r="J30" s="23"/>
      <c r="K30" s="23"/>
      <c r="L30" s="23"/>
      <c r="M30" s="23"/>
    </row>
    <row r="31" spans="1:15" ht="15.75" thickBot="1" x14ac:dyDescent="0.3">
      <c r="B31" s="23"/>
      <c r="C31" s="23"/>
      <c r="D31" s="23"/>
      <c r="E31" s="23"/>
      <c r="F31" s="23"/>
      <c r="G31" s="23"/>
      <c r="H31" s="23"/>
      <c r="I31" s="23"/>
      <c r="J31" s="23"/>
      <c r="K31" s="23"/>
      <c r="L31" s="23"/>
      <c r="M31" s="23"/>
    </row>
    <row r="32" spans="1:15" ht="15.75" thickBot="1" x14ac:dyDescent="0.3">
      <c r="A32" s="12" t="s">
        <v>31</v>
      </c>
      <c r="B32" s="33">
        <f>+B28-B30</f>
        <v>0</v>
      </c>
      <c r="C32" s="23"/>
      <c r="D32" s="23"/>
      <c r="E32" s="23"/>
      <c r="F32" s="23"/>
      <c r="G32" s="23"/>
      <c r="H32" s="23"/>
      <c r="I32" s="23"/>
      <c r="J32" s="23"/>
      <c r="K32" s="23"/>
      <c r="L32" s="23"/>
      <c r="M32" s="23"/>
    </row>
    <row r="33" spans="1:19" ht="15.75" thickBot="1" x14ac:dyDescent="0.3">
      <c r="B33" s="23"/>
      <c r="C33" s="23"/>
      <c r="D33" s="23"/>
      <c r="E33" s="23"/>
      <c r="F33" s="23"/>
      <c r="G33" s="23"/>
      <c r="H33" s="23"/>
      <c r="I33" s="23"/>
      <c r="J33" s="23"/>
      <c r="K33" s="23"/>
      <c r="L33" s="23"/>
      <c r="M33" s="23"/>
    </row>
    <row r="34" spans="1:19" ht="15.75" thickBot="1" x14ac:dyDescent="0.3">
      <c r="A34" s="12" t="s">
        <v>32</v>
      </c>
      <c r="B34" s="33">
        <f>+B32/12</f>
        <v>0</v>
      </c>
      <c r="C34" s="23"/>
      <c r="D34" s="23"/>
      <c r="E34" s="23"/>
      <c r="F34" s="23"/>
      <c r="G34" s="23"/>
      <c r="H34" s="23"/>
      <c r="I34" s="23"/>
      <c r="J34" s="23"/>
      <c r="K34" s="23"/>
      <c r="L34" s="23"/>
      <c r="M34" s="23"/>
    </row>
    <row r="35" spans="1:19" ht="15.75" thickBot="1" x14ac:dyDescent="0.3">
      <c r="B35" s="23"/>
      <c r="C35" s="23"/>
      <c r="D35" s="23"/>
      <c r="E35" s="23"/>
      <c r="F35" s="23"/>
      <c r="G35" s="23"/>
      <c r="H35" s="23"/>
      <c r="I35" s="23"/>
      <c r="J35" s="23"/>
      <c r="K35" s="23"/>
      <c r="L35" s="23"/>
      <c r="M35" s="23"/>
    </row>
    <row r="36" spans="1:19" ht="15.75" thickBot="1" x14ac:dyDescent="0.3">
      <c r="A36" s="12" t="s">
        <v>33</v>
      </c>
      <c r="B36" s="45">
        <v>2.5</v>
      </c>
      <c r="C36" s="23"/>
      <c r="D36" s="23"/>
      <c r="E36" s="23"/>
      <c r="F36" s="23"/>
      <c r="G36" s="23"/>
      <c r="H36" s="23"/>
      <c r="I36" s="23"/>
      <c r="J36" s="23"/>
      <c r="K36" s="23"/>
      <c r="L36" s="23"/>
      <c r="M36" s="23"/>
    </row>
    <row r="37" spans="1:19" ht="15.75" thickBot="1" x14ac:dyDescent="0.3">
      <c r="B37" s="23"/>
      <c r="C37" s="23"/>
      <c r="D37" s="23"/>
      <c r="E37" s="23"/>
      <c r="F37" s="23"/>
      <c r="G37" s="23"/>
      <c r="H37" s="23"/>
      <c r="I37" s="23"/>
      <c r="J37" s="23"/>
      <c r="K37" s="23"/>
      <c r="L37" s="23"/>
      <c r="M37" s="23"/>
    </row>
    <row r="38" spans="1:19" ht="15.75" thickBot="1" x14ac:dyDescent="0.3">
      <c r="A38" s="12" t="s">
        <v>34</v>
      </c>
      <c r="B38" s="46">
        <f>IF((B34*B36)&lt;10000000,(B34*B36),10000000)</f>
        <v>0</v>
      </c>
      <c r="C38" s="48" t="s">
        <v>43</v>
      </c>
      <c r="D38" s="48"/>
      <c r="E38" s="48"/>
      <c r="F38" s="48"/>
      <c r="G38" s="23"/>
      <c r="H38" s="23"/>
      <c r="I38" s="23"/>
      <c r="J38" s="23"/>
      <c r="K38" s="23"/>
      <c r="L38" s="23"/>
      <c r="M38" s="23"/>
    </row>
    <row r="39" spans="1:19" x14ac:dyDescent="0.25">
      <c r="B39" s="23"/>
      <c r="C39" s="23"/>
      <c r="D39" s="23"/>
      <c r="E39" s="23"/>
      <c r="F39" s="23"/>
      <c r="G39" s="23"/>
      <c r="H39" s="23"/>
      <c r="I39" s="23"/>
      <c r="J39" s="23"/>
      <c r="K39" s="23"/>
      <c r="L39" s="23"/>
      <c r="M39" s="23"/>
    </row>
    <row r="40" spans="1:19" ht="30" customHeight="1" thickBot="1" x14ac:dyDescent="0.3">
      <c r="A40" s="13" t="s">
        <v>44</v>
      </c>
      <c r="B40" s="49" t="s">
        <v>45</v>
      </c>
      <c r="C40" s="48"/>
      <c r="D40" s="48"/>
      <c r="E40" s="48"/>
      <c r="F40" s="48"/>
      <c r="G40" s="48"/>
      <c r="H40" s="48"/>
      <c r="I40" s="48"/>
      <c r="J40" s="48"/>
      <c r="K40" s="48"/>
      <c r="L40" s="48"/>
      <c r="M40" s="48"/>
      <c r="N40" s="48"/>
      <c r="O40" s="48"/>
      <c r="P40" s="48"/>
      <c r="Q40" s="48"/>
      <c r="R40" s="48"/>
      <c r="S40" s="48"/>
    </row>
    <row r="41" spans="1:19" ht="45.75" thickBot="1" x14ac:dyDescent="0.3">
      <c r="A41" s="12" t="s">
        <v>35</v>
      </c>
      <c r="B41" s="12" t="s">
        <v>46</v>
      </c>
      <c r="C41" s="23"/>
      <c r="D41" s="23"/>
      <c r="E41" s="23"/>
      <c r="F41" s="23"/>
      <c r="G41" s="23"/>
      <c r="H41" s="23"/>
      <c r="I41" s="23"/>
      <c r="J41" s="23"/>
      <c r="K41" s="23"/>
      <c r="L41" s="23"/>
      <c r="M41" s="23"/>
    </row>
    <row r="42" spans="1:19" x14ac:dyDescent="0.25">
      <c r="A42" s="5" t="s">
        <v>36</v>
      </c>
      <c r="B42" s="1">
        <v>0</v>
      </c>
    </row>
    <row r="43" spans="1:19" x14ac:dyDescent="0.25">
      <c r="A43" s="55" t="s">
        <v>37</v>
      </c>
      <c r="B43" s="1">
        <v>0</v>
      </c>
    </row>
    <row r="44" spans="1:19" x14ac:dyDescent="0.25">
      <c r="A44" s="57" t="s">
        <v>38</v>
      </c>
      <c r="B44" s="1">
        <v>0</v>
      </c>
    </row>
    <row r="45" spans="1:19" ht="15.75" thickBot="1" x14ac:dyDescent="0.3">
      <c r="A45" s="58" t="s">
        <v>39</v>
      </c>
      <c r="B45" s="2">
        <v>0</v>
      </c>
    </row>
    <row r="46" spans="1:19" ht="15.75" thickBot="1" x14ac:dyDescent="0.3"/>
    <row r="47" spans="1:19" ht="15.75" thickBot="1" x14ac:dyDescent="0.3">
      <c r="A47" s="12" t="s">
        <v>40</v>
      </c>
      <c r="B47" s="33">
        <f>SUM(B42:B45)</f>
        <v>0</v>
      </c>
    </row>
    <row r="49" spans="1:4" x14ac:dyDescent="0.25">
      <c r="A49" t="s">
        <v>61</v>
      </c>
      <c r="B49" s="20"/>
      <c r="C49" s="20"/>
      <c r="D49" s="20"/>
    </row>
    <row r="50" spans="1:4" x14ac:dyDescent="0.25">
      <c r="A50" s="50" t="s">
        <v>47</v>
      </c>
      <c r="B50" s="20"/>
      <c r="C50" s="20"/>
      <c r="D50" s="20"/>
    </row>
    <row r="51" spans="1:4" x14ac:dyDescent="0.25">
      <c r="A51" s="50" t="s">
        <v>48</v>
      </c>
      <c r="B51" s="20"/>
      <c r="C51" s="20"/>
      <c r="D51" s="20"/>
    </row>
    <row r="52" spans="1:4" x14ac:dyDescent="0.25">
      <c r="A52" s="51" t="s">
        <v>49</v>
      </c>
      <c r="B52" s="20"/>
      <c r="C52" s="20"/>
      <c r="D52" s="20"/>
    </row>
    <row r="53" spans="1:4" ht="15.75" thickBot="1" x14ac:dyDescent="0.3">
      <c r="A53" s="20"/>
      <c r="B53" s="21"/>
      <c r="C53" s="22"/>
      <c r="D53" s="20"/>
    </row>
    <row r="54" spans="1:4" ht="15.75" thickBot="1" x14ac:dyDescent="0.3">
      <c r="A54" s="12" t="s">
        <v>50</v>
      </c>
      <c r="B54" s="12" t="s">
        <v>51</v>
      </c>
      <c r="C54" s="20"/>
      <c r="D54" s="20"/>
    </row>
    <row r="55" spans="1:4" x14ac:dyDescent="0.25">
      <c r="A55" s="55" t="s">
        <v>52</v>
      </c>
      <c r="B55" s="52">
        <v>0</v>
      </c>
      <c r="C55" s="23"/>
      <c r="D55" s="20"/>
    </row>
    <row r="56" spans="1:4" x14ac:dyDescent="0.25">
      <c r="A56" s="55" t="s">
        <v>53</v>
      </c>
      <c r="B56" s="52">
        <v>0</v>
      </c>
      <c r="C56" s="20"/>
      <c r="D56" s="20"/>
    </row>
    <row r="57" spans="1:4" x14ac:dyDescent="0.25">
      <c r="A57" s="55" t="s">
        <v>54</v>
      </c>
      <c r="B57" s="52">
        <v>0</v>
      </c>
      <c r="C57" s="22"/>
      <c r="D57" s="20"/>
    </row>
    <row r="58" spans="1:4" x14ac:dyDescent="0.25">
      <c r="A58" s="55" t="s">
        <v>55</v>
      </c>
      <c r="B58" s="52">
        <v>0</v>
      </c>
      <c r="C58" s="20"/>
      <c r="D58" s="20"/>
    </row>
    <row r="59" spans="1:4" x14ac:dyDescent="0.25">
      <c r="A59" s="55" t="s">
        <v>56</v>
      </c>
      <c r="B59" s="52">
        <v>0</v>
      </c>
      <c r="C59" s="20"/>
      <c r="D59" s="20"/>
    </row>
    <row r="60" spans="1:4" x14ac:dyDescent="0.25">
      <c r="A60" s="55" t="s">
        <v>57</v>
      </c>
      <c r="B60" s="52">
        <v>0</v>
      </c>
      <c r="C60" s="20"/>
      <c r="D60" s="20"/>
    </row>
    <row r="61" spans="1:4" x14ac:dyDescent="0.25">
      <c r="A61" s="55" t="s">
        <v>58</v>
      </c>
      <c r="B61" s="52">
        <v>0</v>
      </c>
      <c r="C61" s="20"/>
      <c r="D61" s="20"/>
    </row>
    <row r="62" spans="1:4" ht="15.75" thickBot="1" x14ac:dyDescent="0.3">
      <c r="A62" s="56" t="s">
        <v>59</v>
      </c>
      <c r="B62" s="54">
        <v>0</v>
      </c>
    </row>
    <row r="63" spans="1:4" ht="15.75" thickBot="1" x14ac:dyDescent="0.3"/>
    <row r="64" spans="1:4" ht="15.75" thickBot="1" x14ac:dyDescent="0.3">
      <c r="A64" s="12" t="s">
        <v>60</v>
      </c>
      <c r="B64" s="33">
        <f>AVERAGE(B55:B62)</f>
        <v>0</v>
      </c>
    </row>
    <row r="66" spans="1:2" ht="15.75" thickBot="1" x14ac:dyDescent="0.3">
      <c r="A66" s="60" t="s">
        <v>62</v>
      </c>
    </row>
    <row r="67" spans="1:2" ht="15.75" thickBot="1" x14ac:dyDescent="0.3">
      <c r="A67" s="12" t="s">
        <v>50</v>
      </c>
      <c r="B67" s="12" t="s">
        <v>51</v>
      </c>
    </row>
    <row r="68" spans="1:2" x14ac:dyDescent="0.25">
      <c r="A68" s="55" t="s">
        <v>52</v>
      </c>
      <c r="B68" s="52">
        <v>0</v>
      </c>
    </row>
    <row r="69" spans="1:2" x14ac:dyDescent="0.25">
      <c r="A69" s="55" t="s">
        <v>53</v>
      </c>
      <c r="B69" s="52">
        <v>0</v>
      </c>
    </row>
    <row r="70" spans="1:2" x14ac:dyDescent="0.25">
      <c r="A70" s="55" t="s">
        <v>54</v>
      </c>
      <c r="B70" s="52">
        <v>0</v>
      </c>
    </row>
    <row r="71" spans="1:2" x14ac:dyDescent="0.25">
      <c r="A71" s="55" t="s">
        <v>55</v>
      </c>
      <c r="B71" s="52">
        <v>0</v>
      </c>
    </row>
    <row r="72" spans="1:2" x14ac:dyDescent="0.25">
      <c r="A72" s="55" t="s">
        <v>56</v>
      </c>
      <c r="B72" s="52">
        <v>0</v>
      </c>
    </row>
    <row r="73" spans="1:2" x14ac:dyDescent="0.25">
      <c r="A73" s="55" t="s">
        <v>57</v>
      </c>
      <c r="B73" s="52">
        <v>0</v>
      </c>
    </row>
    <row r="74" spans="1:2" x14ac:dyDescent="0.25">
      <c r="A74" s="55" t="s">
        <v>58</v>
      </c>
      <c r="B74" s="52">
        <v>0</v>
      </c>
    </row>
    <row r="75" spans="1:2" ht="15.75" thickBot="1" x14ac:dyDescent="0.3">
      <c r="A75" s="56" t="s">
        <v>59</v>
      </c>
      <c r="B75" s="54">
        <v>0</v>
      </c>
    </row>
    <row r="76" spans="1:2" ht="15.75" thickBot="1" x14ac:dyDescent="0.3"/>
    <row r="77" spans="1:2" ht="15.75" thickBot="1" x14ac:dyDescent="0.3">
      <c r="A77" s="12" t="s">
        <v>60</v>
      </c>
      <c r="B77" s="33">
        <f>AVERAGE(B68:B75)</f>
        <v>0</v>
      </c>
    </row>
    <row r="80" spans="1:2" x14ac:dyDescent="0.25">
      <c r="A80" s="60" t="s">
        <v>65</v>
      </c>
    </row>
    <row r="81" spans="1:5" ht="15.75" thickBot="1" x14ac:dyDescent="0.3">
      <c r="A81" s="59" t="s">
        <v>66</v>
      </c>
      <c r="D81" s="261" t="s">
        <v>67</v>
      </c>
      <c r="E81" s="261"/>
    </row>
    <row r="82" spans="1:5" ht="15.75" thickBot="1" x14ac:dyDescent="0.3">
      <c r="A82" s="12" t="s">
        <v>0</v>
      </c>
      <c r="B82" s="12" t="s">
        <v>51</v>
      </c>
      <c r="D82" s="12" t="s">
        <v>0</v>
      </c>
      <c r="E82" s="12" t="s">
        <v>51</v>
      </c>
    </row>
    <row r="83" spans="1:5" x14ac:dyDescent="0.25">
      <c r="A83" s="61">
        <v>43497</v>
      </c>
      <c r="B83" s="52">
        <v>0</v>
      </c>
      <c r="D83" s="61">
        <v>43831</v>
      </c>
      <c r="E83" s="52">
        <v>0</v>
      </c>
    </row>
    <row r="84" spans="1:5" ht="15.75" thickBot="1" x14ac:dyDescent="0.3">
      <c r="A84" s="61">
        <v>43525</v>
      </c>
      <c r="B84" s="52">
        <v>0</v>
      </c>
      <c r="D84" s="62">
        <v>43862</v>
      </c>
      <c r="E84" s="54">
        <v>0</v>
      </c>
    </row>
    <row r="85" spans="1:5" x14ac:dyDescent="0.25">
      <c r="A85" s="61">
        <v>43556</v>
      </c>
      <c r="B85" s="52">
        <v>0</v>
      </c>
    </row>
    <row r="86" spans="1:5" x14ac:dyDescent="0.25">
      <c r="A86" s="61">
        <v>43586</v>
      </c>
      <c r="B86" s="52">
        <v>0</v>
      </c>
    </row>
    <row r="87" spans="1:5" ht="15.75" thickBot="1" x14ac:dyDescent="0.3">
      <c r="A87" s="62">
        <v>43617</v>
      </c>
      <c r="B87" s="54">
        <v>0</v>
      </c>
    </row>
    <row r="88" spans="1:5" ht="15.75" thickBot="1" x14ac:dyDescent="0.3"/>
    <row r="89" spans="1:5" ht="15.75" thickBot="1" x14ac:dyDescent="0.3">
      <c r="A89" s="12" t="s">
        <v>63</v>
      </c>
      <c r="B89" s="33">
        <f>AVERAGE(B83:B87)</f>
        <v>0</v>
      </c>
    </row>
    <row r="90" spans="1:5" ht="15.75" thickBot="1" x14ac:dyDescent="0.3"/>
    <row r="91" spans="1:5" ht="15.75" thickBot="1" x14ac:dyDescent="0.3">
      <c r="A91" s="12" t="s">
        <v>64</v>
      </c>
      <c r="B91" s="33">
        <f>AVERAGE(E83:E84)</f>
        <v>0</v>
      </c>
    </row>
    <row r="92" spans="1:5" x14ac:dyDescent="0.25">
      <c r="A92" s="64"/>
    </row>
    <row r="93" spans="1:5" x14ac:dyDescent="0.25">
      <c r="A93" s="65" t="s">
        <v>68</v>
      </c>
    </row>
    <row r="94" spans="1:5" ht="15.75" thickBot="1" x14ac:dyDescent="0.3">
      <c r="A94" t="s">
        <v>49</v>
      </c>
    </row>
    <row r="95" spans="1:5" ht="15.75" thickBot="1" x14ac:dyDescent="0.3">
      <c r="A95" s="12" t="s">
        <v>69</v>
      </c>
      <c r="B95" s="33" t="s">
        <v>71</v>
      </c>
    </row>
    <row r="97" spans="1:16" x14ac:dyDescent="0.25">
      <c r="A97" s="63" t="s">
        <v>73</v>
      </c>
    </row>
    <row r="98" spans="1:16" ht="15.75" thickBot="1" x14ac:dyDescent="0.3"/>
    <row r="99" spans="1:16" ht="15.75" thickBot="1" x14ac:dyDescent="0.3">
      <c r="A99" s="12" t="s">
        <v>72</v>
      </c>
      <c r="B99" s="33" t="e">
        <f>IF(B95="Option A", B68/B89, B68/B91)</f>
        <v>#DIV/0!</v>
      </c>
    </row>
    <row r="101" spans="1:16" ht="15.75" thickBot="1" x14ac:dyDescent="0.3">
      <c r="A101" s="258" t="s">
        <v>84</v>
      </c>
      <c r="B101" s="258"/>
      <c r="C101" s="258"/>
      <c r="D101" s="258"/>
      <c r="E101" s="258"/>
      <c r="F101" s="258"/>
      <c r="G101" s="258"/>
      <c r="H101" s="258"/>
      <c r="I101" s="258"/>
      <c r="J101" s="258"/>
      <c r="K101" s="258"/>
      <c r="L101" s="258"/>
      <c r="M101" s="258"/>
      <c r="N101" s="258"/>
      <c r="O101" s="258"/>
      <c r="P101" s="258"/>
    </row>
    <row r="102" spans="1:16" ht="45.75" customHeight="1" thickBot="1" x14ac:dyDescent="0.3">
      <c r="A102" s="12" t="s">
        <v>74</v>
      </c>
      <c r="B102" s="255" t="s">
        <v>75</v>
      </c>
      <c r="C102" s="256"/>
      <c r="D102" s="257"/>
      <c r="E102" s="255" t="s">
        <v>76</v>
      </c>
      <c r="F102" s="257"/>
      <c r="G102" s="12" t="s">
        <v>77</v>
      </c>
      <c r="H102" s="12" t="s">
        <v>78</v>
      </c>
      <c r="I102" s="255" t="s">
        <v>79</v>
      </c>
      <c r="J102" s="256"/>
    </row>
    <row r="103" spans="1:16" x14ac:dyDescent="0.25">
      <c r="A103" s="47" t="s">
        <v>80</v>
      </c>
      <c r="B103" s="269">
        <v>0</v>
      </c>
      <c r="C103" s="269"/>
      <c r="D103" s="269"/>
      <c r="E103" s="270">
        <v>0</v>
      </c>
      <c r="F103" s="270"/>
      <c r="G103" s="67">
        <f>(B103-E103)</f>
        <v>0</v>
      </c>
      <c r="H103" s="68" t="e">
        <f>G103/B103</f>
        <v>#DIV/0!</v>
      </c>
      <c r="I103" s="271">
        <f>IF(G103-(B103*25%)&gt;0,G103-(B103*25%),0)</f>
        <v>0</v>
      </c>
      <c r="J103" s="272"/>
    </row>
    <row r="104" spans="1:16" x14ac:dyDescent="0.25">
      <c r="A104" s="47" t="s">
        <v>81</v>
      </c>
      <c r="B104" s="269">
        <v>0</v>
      </c>
      <c r="C104" s="269"/>
      <c r="D104" s="269"/>
      <c r="E104" s="270">
        <v>0</v>
      </c>
      <c r="F104" s="270"/>
      <c r="G104" s="67">
        <f>(B104-E104)</f>
        <v>0</v>
      </c>
      <c r="H104" s="68" t="e">
        <f>G104/B104</f>
        <v>#DIV/0!</v>
      </c>
      <c r="I104" s="271">
        <f t="shared" ref="I104:I106" si="3">IF(G104-(B104*25%)&gt;0,G104-(B104*25%),0)</f>
        <v>0</v>
      </c>
      <c r="J104" s="272"/>
    </row>
    <row r="105" spans="1:16" x14ac:dyDescent="0.25">
      <c r="A105" s="47" t="s">
        <v>82</v>
      </c>
      <c r="B105" s="269">
        <v>0</v>
      </c>
      <c r="C105" s="269"/>
      <c r="D105" s="269"/>
      <c r="E105" s="270">
        <v>0</v>
      </c>
      <c r="F105" s="270"/>
      <c r="G105" s="67">
        <f>(B105-E105)</f>
        <v>0</v>
      </c>
      <c r="H105" s="68" t="e">
        <f>G105/B105</f>
        <v>#DIV/0!</v>
      </c>
      <c r="I105" s="271">
        <f t="shared" si="3"/>
        <v>0</v>
      </c>
      <c r="J105" s="272"/>
    </row>
    <row r="106" spans="1:16" ht="15.75" thickBot="1" x14ac:dyDescent="0.3">
      <c r="A106" s="53" t="s">
        <v>83</v>
      </c>
      <c r="B106" s="265">
        <v>0</v>
      </c>
      <c r="C106" s="265"/>
      <c r="D106" s="265"/>
      <c r="E106" s="266">
        <v>0</v>
      </c>
      <c r="F106" s="266"/>
      <c r="G106" s="69">
        <f>(B106-E106)</f>
        <v>0</v>
      </c>
      <c r="H106" s="70" t="e">
        <f>G106/B106</f>
        <v>#DIV/0!</v>
      </c>
      <c r="I106" s="267">
        <f t="shared" si="3"/>
        <v>0</v>
      </c>
      <c r="J106" s="268"/>
    </row>
    <row r="107" spans="1:16" ht="15.75" thickBot="1" x14ac:dyDescent="0.3"/>
    <row r="108" spans="1:16" ht="30.75" thickBot="1" x14ac:dyDescent="0.3">
      <c r="A108" s="12" t="s">
        <v>85</v>
      </c>
      <c r="B108" s="72">
        <f>+SUM(I103:J106)</f>
        <v>0</v>
      </c>
    </row>
    <row r="111" spans="1:16" x14ac:dyDescent="0.25">
      <c r="A111" s="65" t="s">
        <v>86</v>
      </c>
    </row>
    <row r="112" spans="1:16" ht="15.75" thickBot="1" x14ac:dyDescent="0.3"/>
    <row r="113" spans="1:4" ht="15.75" thickBot="1" x14ac:dyDescent="0.3">
      <c r="A113" s="12" t="s">
        <v>87</v>
      </c>
      <c r="B113" s="72" t="e">
        <f>+(B47-B108)*B99</f>
        <v>#DIV/0!</v>
      </c>
      <c r="C113" s="73"/>
      <c r="D113" s="73"/>
    </row>
    <row r="114" spans="1:4" ht="15.75" thickBot="1" x14ac:dyDescent="0.3">
      <c r="C114" s="20"/>
      <c r="D114" s="20"/>
    </row>
    <row r="115" spans="1:4" ht="15.75" thickBot="1" x14ac:dyDescent="0.3">
      <c r="A115" s="12" t="s">
        <v>88</v>
      </c>
      <c r="B115" s="72" t="e">
        <f>B38-B113</f>
        <v>#DIV/0!</v>
      </c>
      <c r="C115" s="73"/>
      <c r="D115" s="73"/>
    </row>
  </sheetData>
  <mergeCells count="21">
    <mergeCell ref="A101:P101"/>
    <mergeCell ref="C6:S6"/>
    <mergeCell ref="C7:S7"/>
    <mergeCell ref="A9:A10"/>
    <mergeCell ref="B9:M10"/>
    <mergeCell ref="D81:E81"/>
    <mergeCell ref="B102:D102"/>
    <mergeCell ref="E102:F102"/>
    <mergeCell ref="I102:J102"/>
    <mergeCell ref="B103:D103"/>
    <mergeCell ref="E103:F103"/>
    <mergeCell ref="I103:J103"/>
    <mergeCell ref="B106:D106"/>
    <mergeCell ref="E106:F106"/>
    <mergeCell ref="I106:J106"/>
    <mergeCell ref="B104:D104"/>
    <mergeCell ref="E104:F104"/>
    <mergeCell ref="I104:J104"/>
    <mergeCell ref="B105:D105"/>
    <mergeCell ref="E105:F105"/>
    <mergeCell ref="I105:J105"/>
  </mergeCells>
  <dataValidations count="1">
    <dataValidation type="list" allowBlank="1" showInputMessage="1" showErrorMessage="1" sqref="B95" xr:uid="{00000000-0002-0000-0700-000000000000}">
      <formula1>$A$1:$A$2</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Program Purpose and Definitions</vt:lpstr>
      <vt:lpstr>PPP Calculator Non-Seasonal</vt:lpstr>
      <vt:lpstr>Payroll Example Non-Seasonal</vt:lpstr>
      <vt:lpstr>TEST non seasonal OLD</vt:lpstr>
      <vt:lpstr>PPP Calculator Seasonal</vt:lpstr>
      <vt:lpstr>Payroll Example Seasonal</vt:lpstr>
      <vt:lpstr> Test Seasonal OLD</vt:lpstr>
      <vt:lpstr>Sheet1 (2)</vt:lpstr>
      <vt:lpstr>'Payroll Example Seasonal'!Print_Area</vt:lpstr>
      <vt:lpstr>'PPP Calculator Seasonal'!Print_Area</vt:lpstr>
      <vt:lpstr>'Program Purpose and Definitions'!Print_Area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Keltner, Lucas M</dc:creator>
  <cp:lastModifiedBy>Richard Roe</cp:lastModifiedBy>
  <cp:lastPrinted>2020-04-01T11:59:02Z</cp:lastPrinted>
  <dcterms:created xsi:type="dcterms:W3CDTF">2020-03-30T21:37:33Z</dcterms:created>
  <dcterms:modified xsi:type="dcterms:W3CDTF">2020-04-02T13:28:07Z</dcterms:modified>
</cp:coreProperties>
</file>